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976" yWindow="8508" windowWidth="28476" windowHeight="11844"/>
  </bookViews>
  <sheets>
    <sheet name="Curva ABC Serviços" sheetId="2" r:id="rId1"/>
  </sheets>
  <definedNames>
    <definedName name="_xlnm.Print_Area" localSheetId="0">'Curva ABC Serviços'!$A$1:$K$266</definedName>
    <definedName name="_xlnm.Print_Titles" localSheetId="0">'Curva ABC Serviços'!$1:$6</definedName>
  </definedNames>
  <calcPr calcId="145621"/>
</workbook>
</file>

<file path=xl/calcChain.xml><?xml version="1.0" encoding="utf-8"?>
<calcChain xmlns="http://schemas.openxmlformats.org/spreadsheetml/2006/main">
  <c r="H110" i="2" l="1"/>
  <c r="I110" i="2" l="1"/>
  <c r="H20" i="2" l="1"/>
  <c r="H94" i="2"/>
  <c r="H33" i="2"/>
  <c r="H203" i="2"/>
  <c r="H181" i="2"/>
  <c r="H137" i="2"/>
  <c r="H237" i="2"/>
  <c r="H234" i="2"/>
  <c r="I20" i="2" l="1"/>
  <c r="I181" i="2"/>
  <c r="I33" i="2"/>
  <c r="I94" i="2"/>
  <c r="I237" i="2"/>
  <c r="I203" i="2"/>
  <c r="I137" i="2"/>
  <c r="I234" i="2"/>
  <c r="H95" i="2"/>
  <c r="H7" i="2"/>
  <c r="H120" i="2"/>
  <c r="I7" i="2" l="1"/>
  <c r="I95" i="2"/>
  <c r="I120" i="2"/>
  <c r="H165" i="2" l="1"/>
  <c r="H161" i="2"/>
  <c r="H73" i="2"/>
  <c r="H212" i="2"/>
  <c r="H121" i="2"/>
  <c r="H9" i="2"/>
  <c r="H16" i="2"/>
  <c r="H229" i="2"/>
  <c r="H139" i="2"/>
  <c r="H72" i="2"/>
  <c r="H134" i="2"/>
  <c r="H170" i="2"/>
  <c r="H84" i="2"/>
  <c r="H86" i="2"/>
  <c r="H233" i="2"/>
  <c r="I233" i="2" l="1"/>
  <c r="I170" i="2"/>
  <c r="I86" i="2"/>
  <c r="I134" i="2"/>
  <c r="I72" i="2"/>
  <c r="I139" i="2"/>
  <c r="I229" i="2"/>
  <c r="I161" i="2"/>
  <c r="I165" i="2"/>
  <c r="I212" i="2"/>
  <c r="I16" i="2"/>
  <c r="I9" i="2"/>
  <c r="I84" i="2"/>
  <c r="I121" i="2"/>
  <c r="H63" i="2"/>
  <c r="H39" i="2"/>
  <c r="I63" i="2" l="1"/>
  <c r="I73" i="2" l="1"/>
  <c r="H260" i="2" l="1"/>
  <c r="I260" i="2" l="1"/>
  <c r="H168" i="2"/>
  <c r="H42" i="2"/>
  <c r="H17" i="2"/>
  <c r="H147" i="2"/>
  <c r="I17" i="2" l="1"/>
  <c r="I42" i="2"/>
  <c r="I168" i="2"/>
  <c r="I147" i="2"/>
  <c r="H145" i="2"/>
  <c r="I145" i="2" l="1"/>
  <c r="H251" i="2" l="1"/>
  <c r="I251" i="2" l="1"/>
  <c r="H187" i="2"/>
  <c r="H182" i="2"/>
  <c r="H65" i="2"/>
  <c r="H178" i="2"/>
  <c r="H157" i="2"/>
  <c r="H149" i="2"/>
  <c r="H262" i="2"/>
  <c r="H261" i="2"/>
  <c r="H256" i="2"/>
  <c r="H224" i="2"/>
  <c r="H49" i="2"/>
  <c r="H175" i="2"/>
  <c r="H135" i="2"/>
  <c r="H13" i="2"/>
  <c r="H96" i="2"/>
  <c r="H118" i="2"/>
  <c r="H34" i="2"/>
  <c r="H91" i="2"/>
  <c r="H253" i="2"/>
  <c r="H215" i="2"/>
  <c r="H148" i="2"/>
  <c r="H250" i="2"/>
  <c r="H38" i="2"/>
  <c r="H102" i="2"/>
  <c r="H209" i="2"/>
  <c r="H82" i="2"/>
  <c r="H115" i="2"/>
  <c r="H22" i="2"/>
  <c r="H70" i="2"/>
  <c r="H83" i="2"/>
  <c r="H32" i="2"/>
  <c r="H12" i="2"/>
  <c r="H174" i="2"/>
  <c r="H236" i="2"/>
  <c r="H257" i="2"/>
  <c r="H68" i="2"/>
  <c r="H208" i="2"/>
  <c r="H85" i="2"/>
  <c r="H127" i="2"/>
  <c r="H160" i="2"/>
  <c r="H24" i="2"/>
  <c r="H46" i="2"/>
  <c r="H136" i="2"/>
  <c r="H21" i="2"/>
  <c r="H130" i="2"/>
  <c r="H131" i="2"/>
  <c r="H41" i="2"/>
  <c r="H11" i="2"/>
  <c r="H10" i="2"/>
  <c r="H98" i="2"/>
  <c r="H162" i="2"/>
  <c r="H166" i="2"/>
  <c r="H35" i="2"/>
  <c r="H153" i="2"/>
  <c r="H188" i="2"/>
  <c r="H249" i="2"/>
  <c r="H247" i="2"/>
  <c r="H143" i="2"/>
  <c r="H150" i="2"/>
  <c r="H108" i="2"/>
  <c r="H26" i="2"/>
  <c r="H31" i="2"/>
  <c r="H80" i="2"/>
  <c r="H167" i="2"/>
  <c r="H57" i="2"/>
  <c r="H106" i="2"/>
  <c r="H81" i="2"/>
  <c r="H125" i="2"/>
  <c r="H255" i="2"/>
  <c r="H195" i="2"/>
  <c r="H221" i="2"/>
  <c r="H239" i="2"/>
  <c r="H258" i="2"/>
  <c r="H206" i="2"/>
  <c r="H222" i="2"/>
  <c r="H105" i="2"/>
  <c r="H152" i="2"/>
  <c r="H238" i="2"/>
  <c r="H219" i="2"/>
  <c r="H60" i="2"/>
  <c r="H144" i="2"/>
  <c r="H124" i="2"/>
  <c r="H213" i="2"/>
  <c r="H252" i="2"/>
  <c r="H179" i="2"/>
  <c r="H116" i="2"/>
  <c r="H156" i="2"/>
  <c r="H242" i="2"/>
  <c r="H133" i="2"/>
  <c r="H245" i="2"/>
  <c r="H246" i="2"/>
  <c r="H40" i="2"/>
  <c r="H201" i="2"/>
  <c r="H62" i="2"/>
  <c r="H184" i="2"/>
  <c r="H66" i="2"/>
  <c r="H123" i="2"/>
  <c r="H185" i="2"/>
  <c r="H193" i="2"/>
  <c r="H53" i="2"/>
  <c r="H56" i="2"/>
  <c r="H45" i="2"/>
  <c r="H119" i="2"/>
  <c r="H204" i="2"/>
  <c r="H27" i="2"/>
  <c r="H211" i="2"/>
  <c r="H15" i="2"/>
  <c r="H129" i="2"/>
  <c r="H192" i="2"/>
  <c r="H93" i="2"/>
  <c r="H196" i="2"/>
  <c r="H189" i="2"/>
  <c r="H194" i="2"/>
  <c r="H240" i="2"/>
  <c r="H199" i="2"/>
  <c r="H200" i="2"/>
  <c r="H244" i="2"/>
  <c r="H183" i="2"/>
  <c r="H180" i="2"/>
  <c r="H207" i="2"/>
  <c r="H235" i="2"/>
  <c r="H225" i="2"/>
  <c r="H248" i="2"/>
  <c r="H231" i="2"/>
  <c r="H243" i="2"/>
  <c r="H218" i="2"/>
  <c r="H126" i="2"/>
  <c r="H228" i="2"/>
  <c r="H176" i="2"/>
  <c r="H99" i="2"/>
  <c r="H29" i="2"/>
  <c r="H104" i="2"/>
  <c r="H58" i="2"/>
  <c r="H92" i="2"/>
  <c r="H155" i="2"/>
  <c r="H259" i="2"/>
  <c r="H171" i="2"/>
  <c r="H226" i="2"/>
  <c r="H197" i="2"/>
  <c r="H217" i="2"/>
  <c r="H190" i="2"/>
  <c r="H198" i="2"/>
  <c r="H210" i="2"/>
  <c r="H151" i="2"/>
  <c r="H138" i="2"/>
  <c r="H164" i="2"/>
  <c r="H191" i="2"/>
  <c r="H101" i="2"/>
  <c r="H254" i="2"/>
  <c r="H44" i="2"/>
  <c r="H117" i="2"/>
  <c r="H109" i="2"/>
  <c r="H241" i="2"/>
  <c r="H158" i="2"/>
  <c r="H107" i="2"/>
  <c r="H159" i="2"/>
  <c r="H75" i="2"/>
  <c r="H18" i="2"/>
  <c r="H169" i="2"/>
  <c r="H79" i="2"/>
  <c r="H8" i="2"/>
  <c r="H97" i="2"/>
  <c r="H78" i="2"/>
  <c r="H19" i="2"/>
  <c r="H54" i="2"/>
  <c r="H122" i="2"/>
  <c r="H89" i="2"/>
  <c r="H23" i="2"/>
  <c r="H64" i="2"/>
  <c r="H61" i="2"/>
  <c r="H14" i="2"/>
  <c r="H186" i="2"/>
  <c r="H227" i="2"/>
  <c r="H220" i="2"/>
  <c r="H163" i="2"/>
  <c r="H103" i="2"/>
  <c r="H76" i="2"/>
  <c r="H111" i="2"/>
  <c r="H25" i="2"/>
  <c r="H47" i="2"/>
  <c r="H202" i="2"/>
  <c r="H28" i="2"/>
  <c r="H48" i="2"/>
  <c r="H88" i="2"/>
  <c r="H74" i="2"/>
  <c r="H142" i="2"/>
  <c r="H87" i="2"/>
  <c r="H30" i="2"/>
  <c r="H114" i="2"/>
  <c r="H100" i="2"/>
  <c r="H173" i="2"/>
  <c r="H154" i="2"/>
  <c r="H51" i="2"/>
  <c r="H141" i="2"/>
  <c r="H128" i="2"/>
  <c r="H55" i="2"/>
  <c r="H172" i="2"/>
  <c r="H113" i="2"/>
  <c r="H216" i="2"/>
  <c r="H132" i="2"/>
  <c r="H140" i="2"/>
  <c r="H146" i="2"/>
  <c r="H52" i="2"/>
  <c r="H214" i="2"/>
  <c r="H69" i="2"/>
  <c r="H77" i="2"/>
  <c r="H90" i="2"/>
  <c r="H232" i="2"/>
  <c r="H112" i="2"/>
  <c r="H223" i="2"/>
  <c r="H177" i="2"/>
  <c r="H67" i="2"/>
  <c r="H71" i="2"/>
  <c r="H230" i="2"/>
  <c r="H205" i="2"/>
  <c r="H43" i="2"/>
  <c r="H36" i="2"/>
  <c r="H50" i="2"/>
  <c r="H59" i="2"/>
  <c r="H37" i="2"/>
  <c r="I13" i="2" l="1"/>
  <c r="I43" i="2"/>
  <c r="I230" i="2"/>
  <c r="I178" i="2"/>
  <c r="I37" i="2"/>
  <c r="I50" i="2"/>
  <c r="I36" i="2"/>
  <c r="I205" i="2"/>
  <c r="I59" i="2"/>
  <c r="I133" i="2"/>
  <c r="I213" i="2"/>
  <c r="I39" i="2"/>
  <c r="I250" i="2"/>
  <c r="I117" i="2"/>
  <c r="I125" i="2"/>
  <c r="I108" i="2"/>
  <c r="I52" i="2"/>
  <c r="I160" i="2"/>
  <c r="I144" i="2"/>
  <c r="I51" i="2"/>
  <c r="I151" i="2"/>
  <c r="I228" i="2"/>
  <c r="I189" i="2"/>
  <c r="I66" i="2"/>
  <c r="I150" i="2"/>
  <c r="I136" i="2"/>
  <c r="I22" i="2"/>
  <c r="I114" i="2"/>
  <c r="I61" i="2"/>
  <c r="I198" i="2"/>
  <c r="I218" i="2"/>
  <c r="I206" i="2"/>
  <c r="I142" i="2"/>
  <c r="I190" i="2"/>
  <c r="I243" i="2"/>
  <c r="I69" i="2"/>
  <c r="I146" i="2"/>
  <c r="I183" i="2"/>
  <c r="I45" i="2"/>
  <c r="I35" i="2"/>
  <c r="I208" i="2"/>
  <c r="I191" i="2"/>
  <c r="I31" i="2"/>
  <c r="I11" i="2"/>
  <c r="I79" i="2"/>
  <c r="I29" i="2"/>
  <c r="I87" i="2"/>
  <c r="I220" i="2"/>
  <c r="I199" i="2"/>
  <c r="I193" i="2"/>
  <c r="I166" i="2"/>
  <c r="I138" i="2"/>
  <c r="I236" i="2"/>
  <c r="I18" i="2"/>
  <c r="I176" i="2"/>
  <c r="I132" i="2"/>
  <c r="I167" i="2"/>
  <c r="I41" i="2"/>
  <c r="I32" i="2"/>
  <c r="I143" i="2"/>
  <c r="I202" i="2"/>
  <c r="I27" i="2"/>
  <c r="I54" i="2"/>
  <c r="I19" i="2"/>
  <c r="I235" i="2"/>
  <c r="I154" i="2"/>
  <c r="I25" i="2"/>
  <c r="I155" i="2"/>
  <c r="I156" i="2"/>
  <c r="I109" i="2"/>
  <c r="I258" i="2"/>
  <c r="I44" i="2"/>
  <c r="I259" i="2"/>
  <c r="I141" i="2"/>
  <c r="I92" i="2"/>
  <c r="I115" i="2"/>
  <c r="I96" i="2"/>
  <c r="I186" i="2"/>
  <c r="I194" i="2"/>
  <c r="I71" i="2"/>
  <c r="I14" i="2"/>
  <c r="I215" i="2"/>
  <c r="I102" i="2"/>
  <c r="I188" i="2"/>
  <c r="I70" i="2"/>
  <c r="I93" i="2"/>
  <c r="I245" i="2"/>
  <c r="I24" i="2"/>
  <c r="I172" i="2"/>
  <c r="I62" i="2"/>
  <c r="I253" i="2"/>
  <c r="I226" i="2"/>
  <c r="I207" i="2"/>
  <c r="I204" i="2"/>
  <c r="I173" i="2"/>
  <c r="I101" i="2"/>
  <c r="I209" i="2"/>
  <c r="I104" i="2"/>
  <c r="I49" i="2"/>
  <c r="I175" i="2"/>
  <c r="I30" i="2"/>
  <c r="I153" i="2"/>
  <c r="I76" i="2"/>
  <c r="I255" i="2"/>
  <c r="I8" i="2"/>
  <c r="I82" i="2"/>
  <c r="I163" i="2"/>
  <c r="I34" i="2"/>
  <c r="I200" i="2"/>
  <c r="I53" i="2"/>
  <c r="I46" i="2"/>
  <c r="I124" i="2"/>
  <c r="I127" i="2"/>
  <c r="I169" i="2"/>
  <c r="I164" i="2"/>
  <c r="I99" i="2"/>
  <c r="I240" i="2"/>
  <c r="I185" i="2"/>
  <c r="I111" i="2"/>
  <c r="I254" i="2"/>
  <c r="I242" i="2"/>
  <c r="I60" i="2"/>
  <c r="I232" i="2"/>
  <c r="I177" i="2"/>
  <c r="I88" i="2"/>
  <c r="I64" i="2"/>
  <c r="I107" i="2"/>
  <c r="I77" i="2"/>
  <c r="I105" i="2"/>
  <c r="I80" i="2"/>
  <c r="I128" i="2"/>
  <c r="I118" i="2"/>
  <c r="I89" i="2"/>
  <c r="I241" i="2"/>
  <c r="I197" i="2"/>
  <c r="I129" i="2"/>
  <c r="I40" i="2"/>
  <c r="I214" i="2"/>
  <c r="I113" i="2"/>
  <c r="I112" i="2"/>
  <c r="I135" i="2"/>
  <c r="I122" i="2"/>
  <c r="I179" i="2"/>
  <c r="I90" i="2"/>
  <c r="I171" i="2"/>
  <c r="I225" i="2"/>
  <c r="I211" i="2"/>
  <c r="I159" i="2"/>
  <c r="I47" i="2"/>
  <c r="I103" i="2"/>
  <c r="I28" i="2"/>
  <c r="I248" i="2"/>
  <c r="I15" i="2"/>
  <c r="I152" i="2"/>
  <c r="I26" i="2"/>
  <c r="I174" i="2"/>
  <c r="I222" i="2"/>
  <c r="I131" i="2"/>
  <c r="I180" i="2"/>
  <c r="I119" i="2"/>
  <c r="I227" i="2"/>
  <c r="I75" i="2"/>
  <c r="I81" i="2"/>
  <c r="I162" i="2"/>
  <c r="I130" i="2"/>
  <c r="I239" i="2"/>
  <c r="I21" i="2"/>
  <c r="I97" i="2"/>
  <c r="I58" i="2"/>
  <c r="I257" i="2"/>
  <c r="I91" i="2"/>
  <c r="I244" i="2"/>
  <c r="I56" i="2"/>
  <c r="I57" i="2"/>
  <c r="I10" i="2"/>
  <c r="I252" i="2"/>
  <c r="I221" i="2"/>
  <c r="I249" i="2"/>
  <c r="I83" i="2"/>
  <c r="I100" i="2"/>
  <c r="I195" i="2"/>
  <c r="I182" i="2"/>
  <c r="I246" i="2"/>
  <c r="I38" i="2"/>
  <c r="I187" i="2"/>
  <c r="I140" i="2"/>
  <c r="I123" i="2"/>
  <c r="I216" i="2"/>
  <c r="I210" i="2"/>
  <c r="I126" i="2"/>
  <c r="I85" i="2"/>
  <c r="I67" i="2"/>
  <c r="I74" i="2"/>
  <c r="I196" i="2"/>
  <c r="I184" i="2"/>
  <c r="I116" i="2"/>
  <c r="I219" i="2"/>
  <c r="I223" i="2"/>
  <c r="I55" i="2"/>
  <c r="I48" i="2"/>
  <c r="I23" i="2"/>
  <c r="I158" i="2"/>
  <c r="I217" i="2"/>
  <c r="I231" i="2"/>
  <c r="I192" i="2"/>
  <c r="I201" i="2"/>
  <c r="I78" i="2"/>
  <c r="I238" i="2"/>
  <c r="I65" i="2"/>
  <c r="I157" i="2"/>
  <c r="I149" i="2"/>
  <c r="I261" i="2"/>
  <c r="I262" i="2"/>
  <c r="I256" i="2"/>
  <c r="I224" i="2"/>
  <c r="I247" i="2"/>
  <c r="I68" i="2"/>
  <c r="I148" i="2"/>
  <c r="I106" i="2"/>
  <c r="I98" i="2"/>
  <c r="I12" i="2"/>
  <c r="I264" i="2" l="1"/>
  <c r="J194" i="2" s="1"/>
  <c r="J256" i="2" l="1"/>
  <c r="J144" i="2"/>
  <c r="J255" i="2"/>
  <c r="J248" i="2"/>
  <c r="J153" i="2"/>
  <c r="J101" i="2"/>
  <c r="J156" i="2"/>
  <c r="J124" i="2"/>
  <c r="J240" i="2"/>
  <c r="J100" i="2"/>
  <c r="J228" i="2"/>
  <c r="J30" i="2"/>
  <c r="J183" i="2"/>
  <c r="J199" i="2"/>
  <c r="J36" i="2"/>
  <c r="J235" i="2"/>
  <c r="J189" i="2"/>
  <c r="J66" i="2"/>
  <c r="J140" i="2"/>
  <c r="J35" i="2"/>
  <c r="J169" i="2"/>
  <c r="J38" i="2"/>
  <c r="J225" i="2"/>
  <c r="J191" i="2"/>
  <c r="J230" i="2"/>
  <c r="J41" i="2"/>
  <c r="J239" i="2"/>
  <c r="J157" i="2"/>
  <c r="J209" i="2"/>
  <c r="J117" i="2"/>
  <c r="J130" i="2"/>
  <c r="J45" i="2"/>
  <c r="J175" i="2"/>
  <c r="J127" i="2"/>
  <c r="J258" i="2"/>
  <c r="J259" i="2"/>
  <c r="J18" i="2"/>
  <c r="J197" i="2"/>
  <c r="J47" i="2"/>
  <c r="J59" i="2"/>
  <c r="J11" i="2"/>
  <c r="J172" i="2"/>
  <c r="J111" i="2"/>
  <c r="J163" i="2"/>
  <c r="J232" i="2"/>
  <c r="J51" i="2"/>
  <c r="J125" i="2"/>
  <c r="J242" i="2"/>
  <c r="J177" i="2"/>
  <c r="J176" i="2"/>
  <c r="J217" i="2"/>
  <c r="J252" i="2"/>
  <c r="J103" i="2"/>
  <c r="J67" i="2"/>
  <c r="J64" i="2"/>
  <c r="J238" i="2"/>
  <c r="J68" i="2"/>
  <c r="J227" i="2"/>
  <c r="J78" i="2"/>
  <c r="J243" i="2"/>
  <c r="J82" i="2"/>
  <c r="J166" i="2"/>
  <c r="J210" i="2"/>
  <c r="J25" i="2"/>
  <c r="J27" i="2"/>
  <c r="J102" i="2"/>
  <c r="J167" i="2"/>
  <c r="J49" i="2"/>
  <c r="J22" i="2"/>
  <c r="J164" i="2"/>
  <c r="J113" i="2"/>
  <c r="J178" i="2"/>
  <c r="J61" i="2"/>
  <c r="J44" i="2"/>
  <c r="J23" i="2"/>
  <c r="J218" i="2"/>
  <c r="J12" i="2"/>
  <c r="J39" i="2"/>
  <c r="J221" i="2"/>
  <c r="J46" i="2"/>
  <c r="J75" i="2"/>
  <c r="J187" i="2"/>
  <c r="J174" i="2"/>
  <c r="J26" i="2"/>
  <c r="J96" i="2"/>
  <c r="J162" i="2"/>
  <c r="J148" i="2"/>
  <c r="J80" i="2"/>
  <c r="J190" i="2"/>
  <c r="J143" i="2"/>
  <c r="J37" i="2"/>
  <c r="J222" i="2"/>
  <c r="J216" i="2"/>
  <c r="J207" i="2"/>
  <c r="J57" i="2"/>
  <c r="J115" i="2"/>
  <c r="J77" i="2"/>
  <c r="J31" i="2"/>
  <c r="J132" i="2"/>
  <c r="J119" i="2"/>
  <c r="J24" i="2"/>
  <c r="J97" i="2"/>
  <c r="J15" i="2"/>
  <c r="J213" i="2"/>
  <c r="J219" i="2"/>
  <c r="J40" i="2"/>
  <c r="J241" i="2"/>
  <c r="J158" i="2"/>
  <c r="J128" i="2"/>
  <c r="J253" i="2"/>
  <c r="J74" i="2"/>
  <c r="J81" i="2"/>
  <c r="J214" i="2"/>
  <c r="J211" i="2"/>
  <c r="J69" i="2"/>
  <c r="J91" i="2"/>
  <c r="J53" i="2"/>
  <c r="J138" i="2"/>
  <c r="J226" i="2"/>
  <c r="J206" i="2"/>
  <c r="J99" i="2"/>
  <c r="J116" i="2"/>
  <c r="J56" i="2"/>
  <c r="J185" i="2"/>
  <c r="J188" i="2"/>
  <c r="J151" i="2"/>
  <c r="J204" i="2"/>
  <c r="J202" i="2"/>
  <c r="J186" i="2"/>
  <c r="J173" i="2"/>
  <c r="J54" i="2"/>
  <c r="J92" i="2"/>
  <c r="J262" i="2"/>
  <c r="J90" i="2"/>
  <c r="J109" i="2"/>
  <c r="J245" i="2"/>
  <c r="J48" i="2"/>
  <c r="J105" i="2"/>
  <c r="J55" i="2"/>
  <c r="J171" i="2"/>
  <c r="J62" i="2"/>
  <c r="J257" i="2"/>
  <c r="J8" i="2"/>
  <c r="J28" i="2"/>
  <c r="J60" i="2"/>
  <c r="J196" i="2"/>
  <c r="J79" i="2"/>
  <c r="J65" i="2"/>
  <c r="J141" i="2"/>
  <c r="J201" i="2"/>
  <c r="J200" i="2"/>
  <c r="J184" i="2"/>
  <c r="J261" i="2"/>
  <c r="J32" i="2"/>
  <c r="J107" i="2"/>
  <c r="J193" i="2"/>
  <c r="J155" i="2"/>
  <c r="J83" i="2"/>
  <c r="J52" i="2"/>
  <c r="J215" i="2"/>
  <c r="J29" i="2"/>
  <c r="J182" i="2"/>
  <c r="J159" i="2"/>
  <c r="J146" i="2"/>
  <c r="J180" i="2"/>
  <c r="J126" i="2"/>
  <c r="J10" i="2"/>
  <c r="J133" i="2"/>
  <c r="J250" i="2"/>
  <c r="J14" i="2"/>
  <c r="J21" i="2"/>
  <c r="J223" i="2"/>
  <c r="J152" i="2"/>
  <c r="J231" i="2"/>
  <c r="J93" i="2"/>
  <c r="J135" i="2"/>
  <c r="J247" i="2"/>
  <c r="J192" i="2"/>
  <c r="J58" i="2"/>
  <c r="J122" i="2"/>
  <c r="J254" i="2"/>
  <c r="J179" i="2"/>
  <c r="J244" i="2"/>
  <c r="J43" i="2"/>
  <c r="J112" i="2"/>
  <c r="J160" i="2"/>
  <c r="J34" i="2"/>
  <c r="J108" i="2"/>
  <c r="J106" i="2"/>
  <c r="J98" i="2"/>
  <c r="J249" i="2"/>
  <c r="J89" i="2"/>
  <c r="J220" i="2"/>
  <c r="J13" i="2"/>
  <c r="J154" i="2"/>
  <c r="J19" i="2"/>
  <c r="J149" i="2"/>
  <c r="J70" i="2"/>
  <c r="J71" i="2"/>
  <c r="J118" i="2"/>
  <c r="J142" i="2"/>
  <c r="J246" i="2"/>
  <c r="J104" i="2"/>
  <c r="J85" i="2"/>
  <c r="J76" i="2"/>
  <c r="J195" i="2"/>
  <c r="J236" i="2"/>
  <c r="J50" i="2"/>
  <c r="J87" i="2"/>
  <c r="J205" i="2"/>
  <c r="J136" i="2"/>
  <c r="J88" i="2"/>
  <c r="J131" i="2"/>
  <c r="J224" i="2"/>
  <c r="J129" i="2"/>
  <c r="J150" i="2"/>
  <c r="J123" i="2"/>
  <c r="J110" i="2"/>
  <c r="J181" i="2"/>
  <c r="J237" i="2"/>
  <c r="J33" i="2"/>
  <c r="J20" i="2"/>
  <c r="J234" i="2"/>
  <c r="J137" i="2"/>
  <c r="J203" i="2"/>
  <c r="J94" i="2"/>
  <c r="J7" i="2"/>
  <c r="K7" i="2" s="1"/>
  <c r="J95" i="2"/>
  <c r="J120" i="2"/>
  <c r="J84" i="2"/>
  <c r="J16" i="2"/>
  <c r="J165" i="2"/>
  <c r="J229" i="2"/>
  <c r="J72" i="2"/>
  <c r="J170" i="2"/>
  <c r="J121" i="2"/>
  <c r="J212" i="2"/>
  <c r="J139" i="2"/>
  <c r="J233" i="2"/>
  <c r="J134" i="2"/>
  <c r="J9" i="2"/>
  <c r="J161" i="2"/>
  <c r="J86" i="2"/>
  <c r="J63" i="2"/>
  <c r="J73" i="2"/>
  <c r="J260" i="2"/>
  <c r="J147" i="2"/>
  <c r="J168" i="2"/>
  <c r="J42" i="2"/>
  <c r="J17" i="2"/>
  <c r="J145" i="2"/>
  <c r="J251" i="2"/>
  <c r="J208" i="2"/>
  <c r="J114" i="2"/>
  <c r="J198" i="2"/>
  <c r="K8" i="2" l="1"/>
  <c r="K9" i="2" s="1"/>
  <c r="K10" i="2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K36" i="2" s="1"/>
  <c r="K37" i="2" s="1"/>
  <c r="K38" i="2" s="1"/>
  <c r="K39" i="2" s="1"/>
  <c r="K40" i="2" s="1"/>
  <c r="K41" i="2" s="1"/>
  <c r="K42" i="2" s="1"/>
  <c r="K43" i="2" s="1"/>
  <c r="K44" i="2" s="1"/>
  <c r="K45" i="2" s="1"/>
  <c r="K46" i="2" s="1"/>
  <c r="K47" i="2" s="1"/>
  <c r="K48" i="2" s="1"/>
  <c r="K49" i="2" s="1"/>
  <c r="K50" i="2" s="1"/>
  <c r="K51" i="2" s="1"/>
  <c r="K52" i="2" s="1"/>
  <c r="K53" i="2" s="1"/>
  <c r="K54" i="2" s="1"/>
  <c r="K55" i="2" s="1"/>
  <c r="K56" i="2" s="1"/>
  <c r="K57" i="2" s="1"/>
  <c r="K58" i="2" s="1"/>
  <c r="K59" i="2" s="1"/>
  <c r="K60" i="2" s="1"/>
  <c r="K61" i="2" s="1"/>
  <c r="K62" i="2" s="1"/>
  <c r="K63" i="2" s="1"/>
  <c r="K64" i="2" s="1"/>
  <c r="K65" i="2" s="1"/>
  <c r="K66" i="2" s="1"/>
  <c r="K67" i="2" s="1"/>
  <c r="K68" i="2" s="1"/>
  <c r="K69" i="2" s="1"/>
  <c r="K70" i="2" s="1"/>
  <c r="K71" i="2" s="1"/>
  <c r="K72" i="2" s="1"/>
  <c r="K73" i="2" s="1"/>
  <c r="K74" i="2" s="1"/>
  <c r="K75" i="2" s="1"/>
  <c r="K76" i="2" s="1"/>
  <c r="K77" i="2" s="1"/>
  <c r="K78" i="2" s="1"/>
  <c r="K79" i="2" s="1"/>
  <c r="K80" i="2" s="1"/>
  <c r="K81" i="2" s="1"/>
  <c r="K82" i="2" s="1"/>
  <c r="K83" i="2" s="1"/>
  <c r="K84" i="2" s="1"/>
  <c r="K85" i="2" s="1"/>
  <c r="K86" i="2" s="1"/>
  <c r="K87" i="2" s="1"/>
  <c r="K88" i="2" s="1"/>
  <c r="K89" i="2" s="1"/>
  <c r="K90" i="2" s="1"/>
  <c r="K91" i="2" s="1"/>
  <c r="K92" i="2" s="1"/>
  <c r="K93" i="2" s="1"/>
  <c r="K94" i="2" s="1"/>
  <c r="K95" i="2" s="1"/>
  <c r="K96" i="2" s="1"/>
  <c r="K97" i="2" s="1"/>
  <c r="K98" i="2" s="1"/>
  <c r="K99" i="2" s="1"/>
  <c r="K100" i="2" s="1"/>
  <c r="K101" i="2" s="1"/>
  <c r="K102" i="2" s="1"/>
  <c r="K103" i="2" s="1"/>
  <c r="K104" i="2" s="1"/>
  <c r="K105" i="2" s="1"/>
  <c r="K106" i="2" s="1"/>
  <c r="K107" i="2" s="1"/>
  <c r="K108" i="2" s="1"/>
  <c r="K109" i="2" s="1"/>
  <c r="K110" i="2" s="1"/>
  <c r="K111" i="2" s="1"/>
  <c r="K112" i="2" s="1"/>
  <c r="K113" i="2" s="1"/>
  <c r="K114" i="2" s="1"/>
  <c r="K115" i="2" s="1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</calcChain>
</file>

<file path=xl/sharedStrings.xml><?xml version="1.0" encoding="utf-8"?>
<sst xmlns="http://schemas.openxmlformats.org/spreadsheetml/2006/main" count="1257" uniqueCount="686">
  <si>
    <t>Bancos</t>
  </si>
  <si>
    <t>B.D.I.</t>
  </si>
  <si>
    <t>Item</t>
  </si>
  <si>
    <t>Código</t>
  </si>
  <si>
    <t>Banco</t>
  </si>
  <si>
    <t>Descrição</t>
  </si>
  <si>
    <t>Und</t>
  </si>
  <si>
    <t>Valor Unit</t>
  </si>
  <si>
    <t>Valor Unit com BDI</t>
  </si>
  <si>
    <t>Peso (%)</t>
  </si>
  <si>
    <t>SINAPI</t>
  </si>
  <si>
    <t>M</t>
  </si>
  <si>
    <t xml:space="preserve"> 93208 </t>
  </si>
  <si>
    <t>EXECUÇÃO DE ALMOXARIFADO EM CANTEIRO DE OBRA EM CHAPA DE MADEIRA COMPENSADA, INCLUSO PRATELEIRAS. AF_02/2016</t>
  </si>
  <si>
    <t xml:space="preserve"> 93207 </t>
  </si>
  <si>
    <t>EXECUÇÃO DE ESCRITÓRIO EM CANTEIRO DE OBRA EM CHAPA DE MADEIRA COMPENSADA, NÃO INCLUSO MOBILIÁRIO E EQUIPAMENTOS. AF_02/2016</t>
  </si>
  <si>
    <t xml:space="preserve"> 93210 </t>
  </si>
  <si>
    <t>EXECUÇÃO DE REFEITÓRIO EM CANTEIRO DE OBRA EM CHAPA DE MADEIRA COMPENSADA, NÃO INCLUSO MOBILIÁRIO E EQUIPAMENTOS. AF_02/2016</t>
  </si>
  <si>
    <t xml:space="preserve"> 93212 </t>
  </si>
  <si>
    <t>EXECUÇÃO DE SANITÁRIO E VESTIÁRIO EM CANTEIRO DE OBRA EM CHAPA DE MADEIRA COMPENSADA, NÃO INCLUSO MOBILIÁRIO. AF_02/2016</t>
  </si>
  <si>
    <t xml:space="preserve"> 98459 </t>
  </si>
  <si>
    <t>TAPUME COM TELHA METÁLICA. AF_05/2018</t>
  </si>
  <si>
    <t xml:space="preserve"> 97647 </t>
  </si>
  <si>
    <t>REMOÇÃO DE TELHAS, DE FIBROCIMENTO, METÁLICA E CERÂMICA, DE FORMA MANUAL, SEM REAPROVEITAMENTO. AF_12/2017</t>
  </si>
  <si>
    <t xml:space="preserve"> 100982 </t>
  </si>
  <si>
    <t xml:space="preserve"> 97633 </t>
  </si>
  <si>
    <t>DEMOLIÇÃO DE REVESTIMENTO CERÂMICO, DE FORMA MANUAL, SEM REAPROVEITAMENTO. AF_12/2017</t>
  </si>
  <si>
    <t xml:space="preserve"> 97663 </t>
  </si>
  <si>
    <t>REMOÇÃO DE LOUÇAS, DE FORMA MANUAL, SEM REAPROVEITAMENTO. AF_12/2017</t>
  </si>
  <si>
    <t>UN</t>
  </si>
  <si>
    <t xml:space="preserve"> 97666 </t>
  </si>
  <si>
    <t>REMOÇÃO DE METAIS SANITÁRIOS, DE FORMA MANUAL, SEM REAPROVEITAMENTO. AF_12/2017</t>
  </si>
  <si>
    <t xml:space="preserve"> 97662 </t>
  </si>
  <si>
    <t>REMOÇÃO DE TUBULAÇÕES (TUBOS E CONEXÕES) DE ÁGUA FRIA, DE FORMA MANUAL, SEM REAPROVEITAMENTO. AF_12/2017</t>
  </si>
  <si>
    <t>Próprio</t>
  </si>
  <si>
    <t xml:space="preserve"> 103334 </t>
  </si>
  <si>
    <t>ALVENARIA DE VEDAÇÃO DE BLOCOS CERÂMICOS FURADOS NA HORIZONTAL DE 14X9X19 CM (ESPESSURA 14 CM, BLOCO DEITADO) E ARGAMASSA DE ASSENTAMENTO COM PREPARO EM BETONEIRA. AF_12/2021</t>
  </si>
  <si>
    <t xml:space="preserve"> 102235 </t>
  </si>
  <si>
    <t>DIVISÓRIA FIXA EM VIDRO TEMPERADO 10 MM, SEM ABERTURA. AF_01/2021</t>
  </si>
  <si>
    <t xml:space="preserve"> 91341 </t>
  </si>
  <si>
    <t>PORTA EM ALUMÍNIO DE ABRIR TIPO VENEZIANA COM GUARNIÇÃO, FIXAÇÃO COM PARAFUSOS - FORNECIMENTO E INSTALAÇÃO. AF_12/2019</t>
  </si>
  <si>
    <t xml:space="preserve"> 90830 </t>
  </si>
  <si>
    <t>FECHADURA DE EMBUTIR COM CILINDRO, EXTERNA, COMPLETA, ACABAMENTO PADRÃO MÉDIO, INCLUSO EXECUÇÃO DE FURO - FORNECIMENTO E INSTALAÇÃO. AF_12/2019</t>
  </si>
  <si>
    <t xml:space="preserve"> 90838 </t>
  </si>
  <si>
    <t>PORTA CORTA-FOGO 90X210X4CM - FORNECIMENTO E INSTALAÇÃO. AF_12/2019</t>
  </si>
  <si>
    <t xml:space="preserve"> 94589 </t>
  </si>
  <si>
    <t>CONTRAMARCO DE ALUMÍNIO, FIXAÇÃO COM ARGAMASSA - FORNECIMENTO E INSTALAÇÃO. AF_12/2019</t>
  </si>
  <si>
    <t xml:space="preserve"> 90797 </t>
  </si>
  <si>
    <t>KIT DE PORTA-PRONTA DE MADEIRA EM ACABAMENTO MELAMÍNICO BRANCO, FOLHA LEVE OU MÉDIA, E BATENTE METÁLICO, 90X210CM, FIXAÇÃO COM ARGAMASSA - FORNECIMENTO E INSTALAÇÃO. AF_12/2019</t>
  </si>
  <si>
    <t xml:space="preserve"> 90790 </t>
  </si>
  <si>
    <t>KIT DE PORTA-PRONTA DE MADEIRA EM ACABAMENTO MELAMÍNICO BRANCO, FOLHA LEVE OU MÉDIA, 80X210CM, EXCLUSIVE FECHADURA, FIXAÇÃO COM PREENCHIMENTO PARCIAL DE ESPUMA EXPANSIVA - FORNECIMENTO E INSTALAÇÃO. AF_12/2019</t>
  </si>
  <si>
    <t xml:space="preserve"> 100702 </t>
  </si>
  <si>
    <t>PORTA DE CORRER DE ALUMÍNIO, COM DUAS FOLHAS PARA VIDRO, INCLUSO VIDRO LISO INCOLOR, FECHADURA E PUXADOR, SEM ALIZAR. AF_12/2019</t>
  </si>
  <si>
    <t xml:space="preserve"> 100698 </t>
  </si>
  <si>
    <t>RECOLOCAÇÃO DE FOLHAS DE PORTA DE MADEIRA LEVE OU MÉDIA DE 90CM DE LARGURA, CONSIDERANDO REAPROVEITAMENTO DO MATERIAL. AF_12/2019</t>
  </si>
  <si>
    <t xml:space="preserve"> 1027 </t>
  </si>
  <si>
    <t>PORTA AUTOMÁTICA DE CORRER DE VIDRO COM 4 FOLHAS,  SENDO DUAS FOLHAS MÓVEIS, INCLUSO VIDRO LISO INCOLOR, FECHADURA E PUXADOR, SEM ALIZAR.</t>
  </si>
  <si>
    <t xml:space="preserve"> 10106 </t>
  </si>
  <si>
    <t>KIT DE AUTOMATIZAÇÃO PARA PORTA DE VIDRO DESLIZANTE</t>
  </si>
  <si>
    <t xml:space="preserve"> DEINFRA 40142 </t>
  </si>
  <si>
    <t>Porta de Vidro Temperado 10mm Liso c/ Ferragens Colocado</t>
  </si>
  <si>
    <t xml:space="preserve"> 94569 </t>
  </si>
  <si>
    <t>JANELA DE ALUMÍNIO TIPO MAXIM-AR, COM VIDROS, BATENTE E FERRAGENS. EXCLUSIVE ALIZAR, ACABAMENTO E CONTRAMARCO. FORNECIMENTO E INSTALAÇÃO. AF_12/2019</t>
  </si>
  <si>
    <t xml:space="preserve"> 1025 </t>
  </si>
  <si>
    <t>JANELA FIXA COM VIDRO DE SEGURANÇA E BANDEIRA VENEZIANA FIXA DE VENTILAÇÃO PERMANENTE 120 x150 cm</t>
  </si>
  <si>
    <t xml:space="preserve"> 90795 </t>
  </si>
  <si>
    <t>KIT DE PORTA-PRONTA DE MADEIRA EM ACABAMENTO MELAMÍNICO BRANCO, FOLHA LEVE OU MÉDIA, E BATENTE METÁLICO, 70X210CM, FIXAÇÃO COM ARGAMASSA - FORNECIMENTO E INSTALAÇÃO. AF_12/2019</t>
  </si>
  <si>
    <t xml:space="preserve"> 90831 </t>
  </si>
  <si>
    <t>FECHADURA DE EMBUTIR PARA PORTA DE BANHEIRO, COMPLETA, ACABAMENTO PADRÃO MÉDIO, INCLUSO EXECUÇÃO DE FURO - FORNECIMENTO E INSTALAÇÃO. AF_12/2019</t>
  </si>
  <si>
    <t xml:space="preserve"> 1026 </t>
  </si>
  <si>
    <t>PORTA DE CORRER DE VIDRO COM 4 FOLHAS SEQUENCIAIS, INCLUSO VIDRO LISO INCOLOR, FECHADURA E PUXADOR, SEM ALIZAR.</t>
  </si>
  <si>
    <t xml:space="preserve"> 1041 </t>
  </si>
  <si>
    <t>PORTA DE MADEIRA 140X210 , SÓLIDA, COM GUARNIÇÃO, FERRAGENS E FECHADURA</t>
  </si>
  <si>
    <t xml:space="preserve"> DEINFRA 42700 </t>
  </si>
  <si>
    <t>Porta de ferro chapa lisa completa</t>
  </si>
  <si>
    <t xml:space="preserve"> 10102 </t>
  </si>
  <si>
    <t>ELEVADOR PARA 8 PASSAGEIROS - 600 KG</t>
  </si>
  <si>
    <t xml:space="preserve"> 94210 </t>
  </si>
  <si>
    <t>TELHAMENTO COM TELHA ONDULADA DE FIBROCIMENTO E = 6 MM, COM RECOBRIMENTO LATERAL DE 1 1/4 DE ONDA PARA TELHADO COM INCLINAÇÃO MÁXIMA DE 10°, COM ATÉ 2 ÁGUAS, INCLUSO IÇAMENTO. AF_07/2019</t>
  </si>
  <si>
    <t xml:space="preserve"> 101979 </t>
  </si>
  <si>
    <t>CHAPIM (RUFO CAPA) EM AÇO GALVANIZADO, CORTE 33. AF_11/2020</t>
  </si>
  <si>
    <t xml:space="preserve"> 94229 </t>
  </si>
  <si>
    <t>CALHA EM CHAPA DE AÇO GALVANIZADO NÚMERO 24, DESENVOLVIMENTO DE 100 CM, INCLUSO TRANSPORTE VERTICAL. AF_07/2019</t>
  </si>
  <si>
    <t xml:space="preserve"> DEINFRA 42862 </t>
  </si>
  <si>
    <t>Escada tipo marinheiro</t>
  </si>
  <si>
    <t xml:space="preserve"> 87775 </t>
  </si>
  <si>
    <t>EMBOÇO OU MASSA ÚNICA EM ARGAMASSA TRAÇO 1:2:8, PREPARO MECÂNICO COM BETONEIRA 400 L, APLICADA MANUALMENTE EM PANOS DE FACHADA COM PRESENÇA DE VÃOS, ESPESSURA DE 25 MM. AF_08/2022</t>
  </si>
  <si>
    <t xml:space="preserve"> 87905 </t>
  </si>
  <si>
    <t>CHAPISCO APLICADO EM ALVENARIA (COM PRESENÇA DE VÃOS) E ESTRUTURAS DE CONCRETO DE FACHADA, COM COLHER DE PEDREIRO.  ARGAMASSA TRAÇO 1:3 COM PREPARO EM BETONEIRA 400L. AF_06/2014</t>
  </si>
  <si>
    <t xml:space="preserve"> 87269 </t>
  </si>
  <si>
    <t xml:space="preserve"> 87263 </t>
  </si>
  <si>
    <t xml:space="preserve"> 87262 </t>
  </si>
  <si>
    <t xml:space="preserve"> 87261 </t>
  </si>
  <si>
    <t>FORRO DE FIBRA MINERAL EM PLACAS DE 625 X 625 MM, E = 15 MM, BORDA RETA, COM PINTURA ANTIMOFO, APOIADO EM PERFIL DE ACO GALVANIZADO COM 24 MM DE BASE - INSTALADO</t>
  </si>
  <si>
    <t xml:space="preserve"> 1030 </t>
  </si>
  <si>
    <t>LETREIRO CREA-SC EM AÇO INOX</t>
  </si>
  <si>
    <t xml:space="preserve"> 102177 </t>
  </si>
  <si>
    <t>INSTALAÇÃO DE VIDRO LAMINADO, E = 12 MM (4+4+4), ENCAIXADO EM PERFIL U. AF_01/2021_PS</t>
  </si>
  <si>
    <t xml:space="preserve"> 87834 </t>
  </si>
  <si>
    <t>REVESTIMENTO DECORATIVO MONOCAMADA APLICADO MANUALMENTE EM PANOS CEGOS DA FACHADA DE UM EDIFÍCIO DE ESTRUTURA CONVENCIONAL, COM ACABAMENTO RASPADO. AF_06/2014</t>
  </si>
  <si>
    <t xml:space="preserve"> 102489 </t>
  </si>
  <si>
    <t>PINTURA HIDROFUGANTE COM SILICONE, APLICAÇÃO MANUAL, 2 DEMÃOS. AF_05/2021</t>
  </si>
  <si>
    <t xml:space="preserve"> 88489 </t>
  </si>
  <si>
    <t>APLICAÇÃO MANUAL DE PINTURA COM TINTA LÁTEX ACRÍLICA EM PAREDES, DUAS DEMÃOS. AF_06/2014</t>
  </si>
  <si>
    <t xml:space="preserve"> 1031 </t>
  </si>
  <si>
    <t>RODAPÉ EM PVC, ALTURA 10 CM.</t>
  </si>
  <si>
    <t xml:space="preserve"> 98575 </t>
  </si>
  <si>
    <t>TRATAMENTO DE JUNTA DE DILATAÇÃO, COM TARUGO DE POLIETILENO E SELANTE PU, INCLUSO PREENCHIMENTO COM ESPUMA EXPANSIVA PU. AF_06/2018</t>
  </si>
  <si>
    <t xml:space="preserve"> 101536 </t>
  </si>
  <si>
    <t>ENTRADA DE ENERGIA ELÉTRICA, SUBTERRÂNEA, TRIFÁSICA, COM CAIXA DE EMBUTIR, CABO DE 35 MM2 E DISJUNTOR DIN 50A (NÃO INCLUSA MURETA DE ALVENARIA). AF_07/2020_PS</t>
  </si>
  <si>
    <t xml:space="preserve"> 1040 </t>
  </si>
  <si>
    <t>ADAPTADOR EM TERMOPLASTICO PARA CANALETA 25MM 3X1" PLANA</t>
  </si>
  <si>
    <t xml:space="preserve"> 1034 </t>
  </si>
  <si>
    <t>ARREMATE DE TAMPA PARA SISTEMA 'X'</t>
  </si>
  <si>
    <t xml:space="preserve"> 1042 </t>
  </si>
  <si>
    <t>CURVA PLUS HORIZONTAL 90° R30 25MM SISTEMA</t>
  </si>
  <si>
    <t xml:space="preserve"> 1037 </t>
  </si>
  <si>
    <t>CURVA PLANA LISA PLUS VERTICAL INTERNA PARA SISTEMA</t>
  </si>
  <si>
    <t xml:space="preserve"> 1043 </t>
  </si>
  <si>
    <t>CURVA PLANA LISA PLUS VERTICAL EXTERNA PARA SISTEMA 'X'</t>
  </si>
  <si>
    <t xml:space="preserve"> 1045 </t>
  </si>
  <si>
    <t>CURVA STANDART HORIZONTAL 90° 25MM SISTEMA 'X'</t>
  </si>
  <si>
    <t xml:space="preserve"> 1044 </t>
  </si>
  <si>
    <t>CURVA STANDART VERTICAL 90° 25MM SISTEMA</t>
  </si>
  <si>
    <t xml:space="preserve"> 1036 </t>
  </si>
  <si>
    <t>TAMPA TERMINAL PARA CANALETA SISTEMA</t>
  </si>
  <si>
    <t xml:space="preserve"> DEINFRA 40113 </t>
  </si>
  <si>
    <t>Eletrocalha Perfurada Chapa 14- GE 300X50mm c/ Tampa</t>
  </si>
  <si>
    <t xml:space="preserve"> DEINFRA 40121 </t>
  </si>
  <si>
    <t>Eletrocalha Perfurada Chapa 14- GE 200X50mm c/ Tampa</t>
  </si>
  <si>
    <t xml:space="preserve"> 1063 </t>
  </si>
  <si>
    <t>CAIXA DE DERIVAÇÃO "X"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</si>
  <si>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</si>
  <si>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</si>
  <si>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101881 </t>
  </si>
  <si>
    <t>QUADRO DE DISTRIBUIÇÃO DE ENERGIA EM CHAPA DE AÇO GALVANIZADO, DE EMBUTIR, COM BARRAMENTO TRIFÁSICO, PARA 40 DISJUNTORES DIN 100A - FORNECIMENTO E INSTALAÇÃO. AF_10/2020</t>
  </si>
  <si>
    <t xml:space="preserve"> 95780 </t>
  </si>
  <si>
    <t>CONDULETE DE ALUMÍNIO, TIPO B, PARA ELETRODUTO DE AÇO GALVANIZADO DN 25 MM (1''), APARENTE - FORNECIMENTO E INSTALAÇÃO. AF_10/2022</t>
  </si>
  <si>
    <t xml:space="preserve"> 95781 </t>
  </si>
  <si>
    <t>CONDULETE DE ALUMÍNIO, TIPO C, PARA ELETRODUTO DE AÇO GALVANIZADO DN 25 MM (1''), APARENTE - FORNECIMENTO E INSTALAÇÃO. AF_10/2022</t>
  </si>
  <si>
    <t xml:space="preserve"> 95782 </t>
  </si>
  <si>
    <t>CONDULETE DE ALUMÍNIO, TIPO E, ELETRODUTO DE AÇO GALVANIZADO DN 25 MM (1''), APARENTE - FORNECIMENTO E INSTALAÇÃO. AF_10/2022</t>
  </si>
  <si>
    <t xml:space="preserve"> 95789 </t>
  </si>
  <si>
    <t>CONDULETE DE ALUMÍNIO, TIPO LR, PARA ELETRODUTO DE AÇO GALVANIZADO DN 25 MM (1''), APARENTE - FORNECIMENTO E INSTALAÇÃO. AF_10/2022</t>
  </si>
  <si>
    <t xml:space="preserve"> 95802 </t>
  </si>
  <si>
    <t>CONDULETE DE ALUMÍNIO, TIPO X, PARA ELETRODUTO DE AÇO GALVANIZADO DN 25 MM (1''), APARENTE - FORNECIMENTO E INSTALAÇÃO. AF_10/2022</t>
  </si>
  <si>
    <t xml:space="preserve"> 95809 </t>
  </si>
  <si>
    <t>CONDULETE DE PVC, TIPO LL, PARA ELETRODUTO DE PVC SOLDÁVEL DN 32 MM (1''), APARENTE - FORNECIMENTO E INSTALAÇÃO. AF_10/2022</t>
  </si>
  <si>
    <t xml:space="preserve"> 104405 </t>
  </si>
  <si>
    <t>CONDULETE DE PVC, TIPO T, PARA ELETRODUTO DE PVC SOLDÁVEL DN 32 MM (1''), APARENTE - FORNECIMENTO E INSTALAÇÃO. AF_10/2022</t>
  </si>
  <si>
    <t xml:space="preserve"> 95814 </t>
  </si>
  <si>
    <t>CONDULETE DE PVC, TIPO TB, PARA ELETRODUTO DE PVC SOLDÁVEL DN 25 MM (3/4''), APARENTE - FORNECIMENTO E INSTALAÇÃO. AF_10/2022</t>
  </si>
  <si>
    <t xml:space="preserve"> 95812 </t>
  </si>
  <si>
    <t>CONDULETE DE PVC, TIPO LB, PARA ELETRODUTO DE PVC SOLDÁVEL DN 32 MM (1''), APARENTE - FORNECIMENTO E INSTALAÇÃO. AF_10/2022</t>
  </si>
  <si>
    <t xml:space="preserve"> 92982 </t>
  </si>
  <si>
    <t xml:space="preserve"> 101563 </t>
  </si>
  <si>
    <t xml:space="preserve"> 91932 </t>
  </si>
  <si>
    <t xml:space="preserve"> 91926 </t>
  </si>
  <si>
    <t xml:space="preserve"> 91930 </t>
  </si>
  <si>
    <t xml:space="preserve"> 101894 </t>
  </si>
  <si>
    <t>DISJUNTOR TRIPOLAR TIPO NEMA, CORRENTE NOMINAL DE 60 ATÉ 100A - FORNECIMENTO E INSTALAÇÃO. AF_10/2020</t>
  </si>
  <si>
    <t xml:space="preserve"> 93653 </t>
  </si>
  <si>
    <t>DISJUNTOR MONOPOLAR TIPO DIN, CORRENTE NOMINAL DE 10A - FORNECIMENTO E INSTALAÇÃO. AF_10/2020</t>
  </si>
  <si>
    <t xml:space="preserve"> 93662 </t>
  </si>
  <si>
    <t>DISJUNTOR BIPOLAR TIPO DIN, CORRENTE NOMINAL DE 20A - FORNECIMENTO E INSTALAÇÃO. AF_10/2020</t>
  </si>
  <si>
    <t xml:space="preserve"> 93664 </t>
  </si>
  <si>
    <t>DISJUNTOR BIPOLAR TIPO DIN, CORRENTE NOMINAL DE 32A - FORNECIMENTO E INSTALAÇÃO. AF_10/2020</t>
  </si>
  <si>
    <t xml:space="preserve"> 93673 </t>
  </si>
  <si>
    <t>DISJUNTOR TRIPOLAR TIPO DIN, CORRENTE NOMINAL DE 50A - FORNECIMENTO E INSTALAÇÃO. AF_10/2020</t>
  </si>
  <si>
    <t>DISPOSITIVO DPS CLASSE II, 1 POLO, TENSAO MAXIMA DE 275 V, CORRENTE MAXIMA DE *20* KA (TIPO AC)</t>
  </si>
  <si>
    <t xml:space="preserve"> 91965 </t>
  </si>
  <si>
    <t>INTERRUPTOR SIMPLES (2 MÓDULOS) COM INTERRUPTOR PARALELO (1 MÓDULO), 10A/250V, INCLUINDO SUPORTE E PLACA - FORNECIMENTO E INSTALAÇÃO. AF_12/2015</t>
  </si>
  <si>
    <t xml:space="preserve"> 91955 </t>
  </si>
  <si>
    <t>INTERRUPTOR PARALELO (1 MÓDULO), 10A/250V, INCLUINDO SUPORTE E PLACA - FORNECIMENTO E INSTALAÇÃO. AF_12/2015</t>
  </si>
  <si>
    <t xml:space="preserve"> 91961 </t>
  </si>
  <si>
    <t>INTERRUPTOR PARALELO (2 MÓDULOS), 10A/250V, INCLUINDO SUPORTE E PLACA - FORNECIMENTO E INSTALAÇÃO. AF_12/2015</t>
  </si>
  <si>
    <t xml:space="preserve"> 91957 </t>
  </si>
  <si>
    <t>INTERRUPTOR SIMPLES (1 MÓDULO) COM INTERRUPTOR PARALELO (1 MÓDULO), 10A/250V, INCLUINDO SUPORTE E PLACA - FORNECIMENTO E INSTALAÇÃO. AF_12/2015</t>
  </si>
  <si>
    <t xml:space="preserve"> 91953 </t>
  </si>
  <si>
    <t>INTERRUPTOR SIMPLES (1 MÓDULO), 10A/250V, INCLUINDO SUPORTE E PLACA - FORNECIMENTO E INSTALAÇÃO. AF_12/2015</t>
  </si>
  <si>
    <t xml:space="preserve"> 91959 </t>
  </si>
  <si>
    <t>INTERRUPTOR SIMPLES (2 MÓDULOS), 10A/250V, INCLUINDO SUPORTE E PLACA - FORNECIMENTO E INSTALAÇÃO. AF_12/2015</t>
  </si>
  <si>
    <t xml:space="preserve"> 91969 </t>
  </si>
  <si>
    <t>INTERRUPTOR PARALELO (3 MÓDULOS), 10A/250V, INCLUINDO SUPORTE E PLACA - FORNECIMENTO E INSTALAÇÃO. AF_12/2015</t>
  </si>
  <si>
    <t xml:space="preserve"> 91967 </t>
  </si>
  <si>
    <t>INTERRUPTOR SIMPLES (3 MÓDULOS), 10A/250V, INCLUINDO SUPORTE E PLACA - FORNECIMENTO E INSTALAÇÃO. AF_12/2015</t>
  </si>
  <si>
    <t xml:space="preserve"> 92000 </t>
  </si>
  <si>
    <t>TOMADA BAIXA DE EMBUTIR (1 MÓDULO), 2P+T 10 A, INCLUINDO SUPORTE E PLACA - FORNECIMENTO E INSTALAÇÃO. AF_12/2015</t>
  </si>
  <si>
    <t xml:space="preserve"> 92027 </t>
  </si>
  <si>
    <t>INTERRUPTOR SIMPLES (2 MÓDULOS) COM 1 TOMADA DE EMBUTIR 2P+T 10 A,  INCLUINDO SUPORTE E PLACA - FORNECIMENTO E INSTALAÇÃO. AF_12/2015</t>
  </si>
  <si>
    <t xml:space="preserve"> 92006 </t>
  </si>
  <si>
    <t>TOMADA BAIXA DE EMBUTIR (2 MÓDULOS), 2P+T 10 A, SEM SUPORTE E SEM PLACA - FORNECIMENTO E INSTALAÇÃO. AF_12/2015</t>
  </si>
  <si>
    <t xml:space="preserve"> 91998 </t>
  </si>
  <si>
    <t>TOMADA BAIXA DE EMBUTIR (1 MÓDULO), 2P+T 10 A, SEM SUPORTE E SEM PLACA - FORNECIMENTO E INSTALAÇÃO. AF_12/2015</t>
  </si>
  <si>
    <t xml:space="preserve"> 92007 </t>
  </si>
  <si>
    <t>TOMADA BAIXA DE EMBUTIR (2 MÓDULOS), 2P+T 20 A, SEM SUPORTE E SEM PLACA - FORNECIMENTO E INSTALAÇÃO. AF_12/2015</t>
  </si>
  <si>
    <t xml:space="preserve"> 97595 </t>
  </si>
  <si>
    <t>SENSOR DE PRESENÇA COM FOTOCÉLULA, FIXAÇÃO EM PAREDE - FORNECIMENTO E INSTALAÇÃO. AF_02/2020</t>
  </si>
  <si>
    <t xml:space="preserve"> 1073 </t>
  </si>
  <si>
    <t>LUMINÁRIA TIPO PLAFON LED, EMBUTIR, 60X60 48W</t>
  </si>
  <si>
    <t xml:space="preserve"> 100562 </t>
  </si>
  <si>
    <t>QUADRO DE DISTRIBUICAO PARA TELEFONE N.4, 60X60X12CM EM CHAPA METALICA, DE EMBUTIR, SEM ACESSORIOS, PADRAO TELEBRAS, FORNECIMENTO E INSTALAÇÃO. AF_11/2019</t>
  </si>
  <si>
    <t xml:space="preserve"> 98299 </t>
  </si>
  <si>
    <t>CABO ELETRÔNICO CATEGORIA 6A, INSTALADO EM EDIFICAÇÃO INSTITUCIONAL - FORNECIMENTO E INSTALAÇÃO. AF_11/2019</t>
  </si>
  <si>
    <t xml:space="preserve"> 98308 </t>
  </si>
  <si>
    <t>TOMADA PARA TELEFONE RJ11 - FORNECIMENTO E INSTALAÇÃO. AF_11/2019</t>
  </si>
  <si>
    <t xml:space="preserve"> 98307 </t>
  </si>
  <si>
    <t>TOMADA DE REDE RJ45 - FORNECIMENTO E INSTALAÇÃO. AF_11/2019</t>
  </si>
  <si>
    <t xml:space="preserve"> 98304 </t>
  </si>
  <si>
    <t>PATCH PANEL 48 PORTAS, CATEGORIA 6 - FORNECIMENTO E INSTALAÇÃO. AF_11/2019</t>
  </si>
  <si>
    <t xml:space="preserve"> 98305 </t>
  </si>
  <si>
    <t>RACK FECHADO PARA SERVIDOR - FORNECIMENTO E INSTALAÇÃO. AF_11/2019</t>
  </si>
  <si>
    <t xml:space="preserve"> 141408 </t>
  </si>
  <si>
    <t>SWITCH GIGABIT 48 PORTAS COM CAPACIDADE DE 10/100/1000/MBPS</t>
  </si>
  <si>
    <t xml:space="preserve"> 141409 </t>
  </si>
  <si>
    <t>CABO FIBRA OPTICA OM3</t>
  </si>
  <si>
    <t xml:space="preserve"> 96989 </t>
  </si>
  <si>
    <t>CAPTOR TIPO FRANKLIN PARA SPDA - FORNECIMENTO E INSTALAÇÃO. AF_12/2017</t>
  </si>
  <si>
    <t xml:space="preserve"> 96986 </t>
  </si>
  <si>
    <t>HASTE DE ATERRAMENTO 3/4  PARA SPDA - FORNECIMENTO E INSTALAÇÃO. AF_12/2017</t>
  </si>
  <si>
    <t xml:space="preserve"> 141410 </t>
  </si>
  <si>
    <t>BARRA CHATA EM ALUMÍNIO - 7/8" x 1/8"</t>
  </si>
  <si>
    <t xml:space="preserve"> 91872 </t>
  </si>
  <si>
    <t>ELETRODUTO RÍGIDO ROSCÁVEL, PVC, DN 32 MM (1"), PARA CIRCUITOS TERMINAIS, INSTALADO EM PAREDE - FORNECIMENTO E INSTALAÇÃO. AF_12/2015</t>
  </si>
  <si>
    <t xml:space="preserve"> 96977 </t>
  </si>
  <si>
    <t xml:space="preserve"> 98110 </t>
  </si>
  <si>
    <t>CAIXA DE GORDURA PEQUENA (CAPACIDADE: 19 L), CIRCULAR, EM PVC, DIÂMETRO INTERNO= 0,3 M. AF_12/2020</t>
  </si>
  <si>
    <t>CAIXA ENTERRADA HIDRÁULICA RETANGULAR EM ALVENARIA COM TIJOLOS CERÂMICOS MACIÇOS, DIMENSÕES INTERNAS: 0,6X0,6X0,6 M PARA REDE DE DRENAGEM. AF_12/2020</t>
  </si>
  <si>
    <t xml:space="preserve"> 98112 </t>
  </si>
  <si>
    <t>TIL (TUBO DE INSPEÇÃO E LIMPEZA) CONDOMINIAL PARA ESGOTO, EM PVC, DN 100 X 100 MM. AF_12/2020</t>
  </si>
  <si>
    <t xml:space="preserve"> 94795 </t>
  </si>
  <si>
    <t xml:space="preserve"> 102137 </t>
  </si>
  <si>
    <t>CHAVE DE BOIA AUTOMÁTICA SUPERIOR/INFERIOR 15A/250V - FORNECIMENTO E INSTALAÇÃO. AF_12/2020</t>
  </si>
  <si>
    <t xml:space="preserve"> 100856 </t>
  </si>
  <si>
    <t>MANOPLA E CANOPLA CROMADA  FORNECIMENTO E INSTALAÇÃO. AF_01/2020</t>
  </si>
  <si>
    <t>TORNEIRA DE BOIA PARA CAIXA D'ÁGUA, ROSCÁVEL, 1/2" - FORNECIMENTO E INSTALAÇÃO. AF_08/2021</t>
  </si>
  <si>
    <t xml:space="preserve"> 1074 </t>
  </si>
  <si>
    <t>CISTERNA VERTICAL 600 L</t>
  </si>
  <si>
    <t xml:space="preserve"> 102111 </t>
  </si>
  <si>
    <t>BOMBA CENTRÍFUGA, MONOFÁSICA, 0,5 CV OU 0,49 HP, HM 6 A 20 M, Q 1,2 A 8,3 M3/H - FORNECIMENTO E INSTALAÇÃO. AF_12/2020</t>
  </si>
  <si>
    <t xml:space="preserve"> 97599 </t>
  </si>
  <si>
    <t>LUMINÁRIA DE EMERGÊNCIA, COM 30 LÂMPADAS LED DE 2 W, SEM REATOR - FORNECIMENTO E INSTALAÇÃO. AF_02/2020</t>
  </si>
  <si>
    <t>PLACA DE SINALIZACAO DE SEGURANCA CONTRA INCENDIO, FOTOLUMINESCENTE, QUADRADA, *20 X 20* CM, EM PVC *2* MM ANTI-CHAMAS (SIMBOLOS, CORES E PICTOGRAMAS CONFORME NBR 16820)</t>
  </si>
  <si>
    <t>PLACA DE SINALIZACAO DE SEGURANCA CONTRA INCENDIO, FOTOLUMINESCENTE, RETANGULAR, *20 X 40* CM, EM PVC *2* MM ANTI-CHAMAS (SIMBOLOS, CORES E PICTOGRAMAS CONFORME NBR 16820)</t>
  </si>
  <si>
    <t>CAIXA DE INCENDIO/ABRIGO PARA MANGUEIRA, DE EMBUTIR/INTERNA, COM 75 X 45 X 17 CM, EM CHAPA DE ACO, PORTA COM VENTILACAO, VISOR COM A INSCRICAO "INCENDIO", SUPORTE/CESTA INTERNA PARA A MANGUEIRA, PINTURA ELETROSTATICA VERMELHA</t>
  </si>
  <si>
    <t xml:space="preserve"> 92341 </t>
  </si>
  <si>
    <t>TUBO DE AÇO GALVANIZADO COM COSTURA, CLASSE MÉDIA, DN 50 (2"), CONEXÃO ROSQUEADA, INSTALADO EM PRUMADAS - FORNECIMENTO E INSTALAÇÃO. AF_10/2020</t>
  </si>
  <si>
    <t>BOMBA CENTRIFUGA MOTOR ELETRICO MONOFASICO 0,74HP  DIAMETRO DE SUCCAO X ELEVACAO 1 1/4" X 1", DIAMETRO DO ROTOR 120 MM, HM/Q: 8 M / 7,70 M3/H A 24 M / 2,80 M3/H</t>
  </si>
  <si>
    <t>GERADOR PORTATIL MONOFASICO, POTENCIA 5500 VA, MOTOR A GASOLINA, POTENCIA DO MOTOR 13 CV</t>
  </si>
  <si>
    <t xml:space="preserve"> 91929 </t>
  </si>
  <si>
    <t xml:space="preserve"> 98297 </t>
  </si>
  <si>
    <t>CABO ELETRÔNICO CATEGORIA 6, INSTALADO EM EDIFICAÇÃO INSTITUCIONAL - FORNECIMENTO E INSTALAÇÃO. AF_11/2019</t>
  </si>
  <si>
    <t xml:space="preserve"> 1014 </t>
  </si>
  <si>
    <t>CENTRAL DE ALARME DE INCÊNDIO PARA 18 SETORES</t>
  </si>
  <si>
    <t>un</t>
  </si>
  <si>
    <t xml:space="preserve"> 1015 </t>
  </si>
  <si>
    <t>DETECTOR PONTUAL DE FUMAÇA ENDEREÇÁVEL</t>
  </si>
  <si>
    <t xml:space="preserve"> 1016 </t>
  </si>
  <si>
    <t>SINALIZADOR / ALERTA VISUAL COM FLASHES E LUZ DE LED DE ALTO BRILHO</t>
  </si>
  <si>
    <t xml:space="preserve"> 1017 </t>
  </si>
  <si>
    <t>ACIONADOR MANUAL DE BOMBA DE INCÊNDIO</t>
  </si>
  <si>
    <t xml:space="preserve"> DEINFRA - 43723 </t>
  </si>
  <si>
    <t>ACIONADOR MANUAL SEGURANÇA DE ALARME (QUEBRA-VIDRO) COM SIRENE</t>
  </si>
  <si>
    <t xml:space="preserve"> 101908 </t>
  </si>
  <si>
    <t>EXTINTOR DE INCÊNDIO PORTÁTIL COM CARGA DE PQS DE 4 KG, CLASSE BC - FORNECIMENTO E INSTALAÇÃO. AF_10/2020_PE</t>
  </si>
  <si>
    <t xml:space="preserve"> 101906 </t>
  </si>
  <si>
    <t>EXTINTOR DE INCÊNDIO PORTÁTIL COM CARGA DE CO2 DE 4 KG, CLASSE BC - FORNECIMENTO E INSTALAÇÃO. AF_10/2020_PE</t>
  </si>
  <si>
    <t xml:space="preserve"> 1020 </t>
  </si>
  <si>
    <t>EXTINTOR DE INCÊNDIO PORTÁTIL COM CARGA DE PQS DE 4 KG, CLASSE ABC - FORNECIMENTO E INSTALAÇÃO.</t>
  </si>
  <si>
    <t xml:space="preserve"> 95810 </t>
  </si>
  <si>
    <t>CONDULETE DE PVC, TIPO LB, PARA ELETRODUTO DE PVC SOLDÁVEL DN 20 MM (1/2''), APARENTE - FORNECIMENTO E INSTALAÇÃO. AF_10/2022</t>
  </si>
  <si>
    <t xml:space="preserve"> 104398 </t>
  </si>
  <si>
    <t>CONDULETE DE PVC, TIPO LR, PARA ELETRODUTO DE PVC SOLDÁVEL DN 20 MM (1/2''), APARENTE - FORNECIMENTO E INSTALAÇÃO. AF_10/2022</t>
  </si>
  <si>
    <t xml:space="preserve"> 104404 </t>
  </si>
  <si>
    <t>CONDULETE DE PVC, TIPO T, PARA ELETRODUTO DE PVC SOLDÁVEL DN 25 MM (3/4''), APARENTE - FORNECIMENTO E INSTALAÇÃO. AF_10/2022</t>
  </si>
  <si>
    <t xml:space="preserve"> 95813 </t>
  </si>
  <si>
    <t>CONDULETE DE PVC, TIPO TB, PARA ELETRODUTO DE PVC SOLDÁVEL DN 20 MM (1/2''), APARENTE - FORNECIMENTO E INSTALAÇÃO. AF_10/2022</t>
  </si>
  <si>
    <t xml:space="preserve"> 95816 </t>
  </si>
  <si>
    <t>CONDULETE DE PVC, TIPO X, PARA ELETRODUTO DE PVC SOLDÁVEL DN 20 MM (1/2''), APARENTE - FORNECIMENTO E INSTALAÇÃO. AF_10/2022</t>
  </si>
  <si>
    <t xml:space="preserve"> 95807 </t>
  </si>
  <si>
    <t>CONDULETE DE PVC, TIPO LL, PARA ELETRODUTO DE PVC SOLDÁVEL DN 20 MM (1/2''), APARENTE - FORNECIMENTO E INSTALAÇÃO. AF_10/2022</t>
  </si>
  <si>
    <t xml:space="preserve"> 10103 </t>
  </si>
  <si>
    <t>PAINEL DE CONTROLE E AUTOMAÇÃO DE BOMBAS</t>
  </si>
  <si>
    <t xml:space="preserve"> 86915 </t>
  </si>
  <si>
    <t>TORNEIRA CROMADA DE MESA, 1/2 OU 3/4, PARA LAVATÓRIO, PADRÃO MÉDIO - FORNECIMENTO E INSTALAÇÃO. AF_01/2020</t>
  </si>
  <si>
    <t xml:space="preserve"> 100866 </t>
  </si>
  <si>
    <t>BARRA DE APOIO RETA, EM ACO INOX POLIDO, COMPRIMENTO 60CM, FIXADA NA PAREDE - FORNECIMENTO E INSTALAÇÃO. AF_01/2020</t>
  </si>
  <si>
    <t xml:space="preserve"> 100868 </t>
  </si>
  <si>
    <t>BARRA DE APOIO RETA, EM ACO INOX POLIDO, COMPRIMENTO 80 CM,  FIXADA NA PAREDE - FORNECIMENTO E INSTALAÇÃO. AF_01/2020</t>
  </si>
  <si>
    <t xml:space="preserve"> 86932 </t>
  </si>
  <si>
    <t>VASO SANITÁRIO SIFONADO COM CAIXA ACOPLADA LOUÇA BRANCA - PADRÃO MÉDIO, INCLUSO ENGATE FLEXÍVEL EM METAL CROMADO, 1/2  X 40CM - FORNECIMENTO E INSTALAÇÃO. AF_01/2020</t>
  </si>
  <si>
    <t xml:space="preserve"> 86872 </t>
  </si>
  <si>
    <t>TANQUE DE LOUÇA BRANCA COM COLUNA, 30L OU EQUIVALENTE - FORNECIMENTO E INSTALAÇÃO. AF_01/2020</t>
  </si>
  <si>
    <t xml:space="preserve"> 99855 </t>
  </si>
  <si>
    <t>CORRIMÃO SIMPLES, DIÂMETRO EXTERNO = 1 1/2", EM AÇO GALVANIZADO. AF_04/2019_P</t>
  </si>
  <si>
    <t xml:space="preserve"> 99841 </t>
  </si>
  <si>
    <t>GUARDA-CORPO PANORÂMICO COM PERFIS DE ALUMÍNIO E VIDRO LAMINADO 8 MM, FIXADO COM CHUMBADOR MECÂNICO. AF_04/2019_P</t>
  </si>
  <si>
    <t xml:space="preserve"> 99837 </t>
  </si>
  <si>
    <t>GUARDA-CORPO DE AÇO GALVANIZADO DE 1,10M, MONTANTES TUBULARES DE 1.1/4" ESPAÇADOS DE 1,20M, TRAVESSA SUPERIOR DE 1.1/2", GRADIL FORMADO POR TUBOS HORIZONTAIS DE 1" E VERTICAIS DE 3/4", FIXADO COM CHUMBADOR MECÂNICO. AF_04/2019_P</t>
  </si>
  <si>
    <t xml:space="preserve"> 100858 </t>
  </si>
  <si>
    <t>MICTÓRIO SIFONADO LOUÇA BRANCA  PADRÃO MÉDIO  FORNECIMENTO E INSTALAÇÃO. AF_01/2020</t>
  </si>
  <si>
    <t xml:space="preserve"> 100874 </t>
  </si>
  <si>
    <t>PUXADOR PARA PCD, FIXADO NA PORTA - FORNECIMENTO E INSTALAÇÃO. AF_01/2020</t>
  </si>
  <si>
    <t xml:space="preserve"> 86904 </t>
  </si>
  <si>
    <t>LAVATÓRIO LOUÇA BRANCA SUSPENSO, 29,5 X 39CM OU EQUIVALENTE, PADRÃO POPULAR - FORNECIMENTO E INSTALAÇÃO. AF_01/2020</t>
  </si>
  <si>
    <t xml:space="preserve"> 86885 </t>
  </si>
  <si>
    <t>ENGATE FLEXÍVEL EM PLÁSTICO BRANCO, 1/2 X 40CM - FORNECIMENTO E INSTALAÇÃO. AF_01/2020</t>
  </si>
  <si>
    <t xml:space="preserve"> 86883 </t>
  </si>
  <si>
    <t>SIFÃO DO TIPO FLEXÍVEL EM PVC 1  X 1.1/2  - FORNECIMENTO E INSTALAÇÃO. AF_01/2020</t>
  </si>
  <si>
    <t xml:space="preserve"> 100849 </t>
  </si>
  <si>
    <t>ASSENTO SANITÁRIO CONVENCIONAL - FORNECIMENTO E INSTALACAO. AF_01/2020</t>
  </si>
  <si>
    <t xml:space="preserve"> 101965 </t>
  </si>
  <si>
    <t>PEITORIL LINEAR EM GRANITO OU MÁRMORE, L = 15CM, COMPRIMENTO DE ATÉ 2M, ASSENTADO COM ARGAMASSA 1:6 COM ADITIVO. AF_11/2020</t>
  </si>
  <si>
    <t xml:space="preserve"> 98695 </t>
  </si>
  <si>
    <t>SOLEIRA EM MÁRMORE, LARGURA 15 CM, ESPESSURA 2,0 CM. AF_09/2020</t>
  </si>
  <si>
    <t xml:space="preserve"> 102255 </t>
  </si>
  <si>
    <t>TAPA VISTA DE MICTÓRIO EM GRANITO CINZA POLIDO, ESP = 3CM, ASSENTADO COM ARGAMASSA COLANTE AC III-E . AF_01/2021</t>
  </si>
  <si>
    <t xml:space="preserve"> 102253 </t>
  </si>
  <si>
    <t>DIVISORIA SANITÁRIA, TIPO CABINE, EM GRANITO CINZA POLIDO, ESP = 3CM, ASSENTADO COM ARGAMASSA COLANTE AC III-E, EXCLUSIVE FERRAGENS. AF_01/2021</t>
  </si>
  <si>
    <t xml:space="preserve"> 86895 </t>
  </si>
  <si>
    <t>BANCADA DE GRANITO CINZA POLIDO, DE 0,50 X 0,60 M, PARA LAVATÓRIO - FORNECIMENTO E INSTALAÇÃO. AF_01/2020</t>
  </si>
  <si>
    <t xml:space="preserve"> 86889 </t>
  </si>
  <si>
    <t>BANCADA DE GRANITO CINZA POLIDO, DE 1,50 X 0,60 M, PARA PIA DE COZINHA - FORNECIMENTO E INSTALAÇÃO. AF_01/2020</t>
  </si>
  <si>
    <t xml:space="preserve"> 93441 </t>
  </si>
  <si>
    <t>BANCADA GRANITO CINZA  150 X 60 CM, COM CUBA DE EMBUTIR DE AÇO, VÁLVULA AMERICANA EM METAL, SIFÃO FLEXÍVEL EM PVC, ENGATE FLEXÍVEL 30 CM, TORNEIRA CROMADA LONGA, DE PAREDE, 1/2 OU 3/4, P/ COZINHA, PADRÃO POPULAR - FORNEC. E INSTALAÇÃO. AF_01/2020</t>
  </si>
  <si>
    <t xml:space="preserve"> 103276 </t>
  </si>
  <si>
    <t>AR CONDICIONADO SPLIT ON/OFF, CASSETE (TETO), 60000 BTU/H, CICLO QUENTE/FRIO - FORNECIMENTO E INSTALAÇÃO. AF_11/2021_PE</t>
  </si>
  <si>
    <t xml:space="preserve"> 103250 </t>
  </si>
  <si>
    <t>AR CONDICIONADO SPLIT INVERTER, HI-WALL (PAREDE), 18000 BTU/H, CICLO FRIO - FORNECIMENTO E INSTALAÇÃO. AF_11/2021_PE</t>
  </si>
  <si>
    <t xml:space="preserve"> 103254 </t>
  </si>
  <si>
    <t>AR CONDICIONADO SPLIT ON/OFF, HI-WALL (PAREDE), 24000 BTUS/H, CICLO FRIO - FORNECIMENTO E INSTALAÇÃO. AF_11/2021_PE</t>
  </si>
  <si>
    <t xml:space="preserve"> 1049 </t>
  </si>
  <si>
    <t>DUTO FLEXÍVEL Ø 8" EM ALUMÍNIO</t>
  </si>
  <si>
    <t>m</t>
  </si>
  <si>
    <t xml:space="preserve"> 1050 </t>
  </si>
  <si>
    <t>DUTO FLEXÍVEL Ø 6" EM ALUMÍNIO</t>
  </si>
  <si>
    <t xml:space="preserve"> 1051 </t>
  </si>
  <si>
    <t>DIFUSOR DIRECIONAL 4 VIAS EM ALUMÍNIO ANODIZADO COM REGISTRO DE VAZÃO CONSTANTE E CAIXA PLENUM</t>
  </si>
  <si>
    <t xml:space="preserve"> 1052 </t>
  </si>
  <si>
    <t xml:space="preserve"> 103244 </t>
  </si>
  <si>
    <t>AR CONDICIONADO SPLIT INVERTER, HI-WALL (PAREDE), 9000 BTU/H, CICLO FRIO - FORNECIMENTO E INSTALAÇÃO. AF_11/2021_PE</t>
  </si>
  <si>
    <t xml:space="preserve"> 1072 </t>
  </si>
  <si>
    <t>GRADE DE PROTEÇÃO PARA CONDENSADORAS DE AR CONDIDIONADO</t>
  </si>
  <si>
    <t xml:space="preserve"> 97327 </t>
  </si>
  <si>
    <t>TUBO EM COBRE FLEXÍVEL, DN 1/4, COM ISOLAMENTO, INSTALADO EM RAMAL DE ALIMENTAÇÃO DE AR CONDICIONADO COM CONDENSADORA INDIVIDUAL   FORNECIMENTO E INSTALAÇÃO. AF_12/2015</t>
  </si>
  <si>
    <t xml:space="preserve"> 97329 </t>
  </si>
  <si>
    <t>TUBO EM COBRE FLEXÍVEL, DN 1/2", COM ISOLAMENTO, INSTALADO EM RAMAL DE ALIMENTAÇÃO DE AR CONDICIONADO COM CONDENSADORA INDIVIDUAL  FORNECIMENTO E INSTALAÇÃO. AF_12/2015</t>
  </si>
  <si>
    <t xml:space="preserve"> 97328 </t>
  </si>
  <si>
    <t>TUBO EM COBRE FLEXÍVEL, DN 3/8", COM ISOLAMENTO, INSTALADO EM RAMAL DE ALIMENTAÇÃO DE AR CONDICIONADO COM CONDENSADORA INDIVIDUAL  FORNECIMENTO E INSTALAÇÃO. AF_12/2015</t>
  </si>
  <si>
    <t xml:space="preserve"> 97330 </t>
  </si>
  <si>
    <t>TUBO EM COBRE FLEXÍVEL, DN 5/8", COM ISOLAMENTO, INSTALADO EM RAMAL DE ALIMENTAÇÃO DE AR CONDICIONADO COM CONDENSADORA INDIVIDUAL  FORNECIMENTO E INSTALAÇÃO. AF_12/2015</t>
  </si>
  <si>
    <t xml:space="preserve"> 103292 </t>
  </si>
  <si>
    <t>TUBO EM COBRE FLEXÍVEL, DN 5/8", COM ISOLAMENTO, INSTALADO EM FORRO, PARA RAMAL DE ALIMENTAÇÃO DE AR CONDICIONADO, INCLUSO FIXADOR. AF_11/2021</t>
  </si>
  <si>
    <t xml:space="preserve"> 99804 </t>
  </si>
  <si>
    <t>LIMPEZA DE PISO CERÂMICO OU PORCELANATO UTILIZANDO DETERGENTE NEUTRO E ESCOVAÇÃO MANUAL. AF_04/2019</t>
  </si>
  <si>
    <t xml:space="preserve"> 99817 </t>
  </si>
  <si>
    <t>LIMPEZA DE LAVATÓRIO DE LOUÇA COM BANCADA DE PEDRA, INCLUSIVE METAIS CORRESPONDENTES. AF_04/2019</t>
  </si>
  <si>
    <t xml:space="preserve"> 99806 </t>
  </si>
  <si>
    <t>LIMPEZA DE REVESTIMENTO CERÂMICO EM PAREDE COM PANO ÚMIDO AF_04/2019</t>
  </si>
  <si>
    <t xml:space="preserve"> 99821 </t>
  </si>
  <si>
    <t>LIMPEZA DE JANELA DE VIDRO COM CAIXILHO EM AÇO/ALUMÍNIO/PVC. AF_04/2019</t>
  </si>
  <si>
    <t xml:space="preserve"> 1075 </t>
  </si>
  <si>
    <t>ADMINISTRAÇÃO LOCAL (CONFORME ACÓRDÃO nº 2622/2013 TCU)</t>
  </si>
  <si>
    <t xml:space="preserve"> 10164 </t>
  </si>
  <si>
    <t>PLANO DE GERÊNCIAMENTO DE RESÍDUOS</t>
  </si>
  <si>
    <t xml:space="preserve"> 97063 </t>
  </si>
  <si>
    <t>MONTAGEM E DESMONTAGEM DE ANDAIME MODULAR FACHADEIRO, COM PISO METÁLICO, PARA EDIFICAÇÕES COM MÚLTIPLOS PAVIMENTOS (EXCLUSIVE ANDAIME E LIMPEZA). AF_11/2017</t>
  </si>
  <si>
    <t>LOCACAO DE ANDAIME METALICO TIPO FACHADEIRO, LARGURA DE 1,20 M X ALTURA DE 2,0 M POR PAINEL, INCLUINDO DIAGONAIS EM X, BARRAS DE LIGACAO, SAPATAS E DEMAIS ITENS NECESSARIOS A MONTAGEM (NAO INCLUI INSTALACAO)</t>
  </si>
  <si>
    <t>M2XMES</t>
  </si>
  <si>
    <t xml:space="preserve"> 97062 </t>
  </si>
  <si>
    <t>COLOCAÇÃO DE TELA EM ANDAIME FACHADEIRO. AF_11/2017</t>
  </si>
  <si>
    <t xml:space="preserve"> DEINFRA 42517 </t>
  </si>
  <si>
    <t>Total Geral</t>
  </si>
  <si>
    <t>FORNECIMENTO E INSTALAÇÃO DE PLACA DE OBRA COM CHAPA GALVANIZADA E ESTRUTURA DE MADEIRA. AF_03/2022_PS</t>
  </si>
  <si>
    <t>SINAPI - 03/2025 - Santa Catarina (sem desoneração)</t>
  </si>
  <si>
    <t>_______________________________________________________________
Carolina dos Santos Kuhn
CREA-SC 062568-4</t>
  </si>
  <si>
    <t>REMOÇÃO DE TAPUME/ CHAPAS METÁLICAS E DE MADEIRA, DE FORMA MANUAL, SEM REAPROVEITAMENTO.</t>
  </si>
  <si>
    <t>REMOÇÃO DE JANELAS, DE FORMA MANUAL, SEM REAPROVEITAMENTO. AF_09/2023</t>
  </si>
  <si>
    <t xml:space="preserve"> 102715 </t>
  </si>
  <si>
    <t xml:space="preserve"> 96396 </t>
  </si>
  <si>
    <t>EXECUÇÃO E COMPACTAÇÃO DE BASE E OU SUB BASE PARA PAVIMENTAÇÃO DE BRITA GRADUADA SIMPLES - EXCLUSIVE CARGA E TRANSPORTE. AF_11/2019</t>
  </si>
  <si>
    <t>EXECUÇÃO DE PAVIMENTO EM PISO INTERTRAVADO, COM BLOCO RETANGULAR COR NATURAL DE 20 X 10 CM, ESPESSURA 8 CM.
AF_10/2022</t>
  </si>
  <si>
    <t>PISO PODOTÁTIL DE ALERTA OU DIRECIONAL, DE CONCRETO, ASSENTADO SOBRE ARGAMASSA. AF_03/2024</t>
  </si>
  <si>
    <t>M2</t>
  </si>
  <si>
    <t>ESCAVAÇÃO MECANIZADA DE VALA COM PROF. ATÉ 1,5 M (MÉDIA MONTANTE E JUSANTE/UMA COMPOSIÇÃO POR TRECHO), ESCAVADEIRA (0,8 M3),LARG. MENOR QUE 1,5 M, EM SOLO DE 1A CATEGORIA, LOCAIS COM BAIXO NÍVEL DE INTERFERÊNCIA. AF_09/2024</t>
  </si>
  <si>
    <t>M3</t>
  </si>
  <si>
    <t>DRENO PROFUNDO (SEÇÃO 0,50 X 1,50 M), COM TUBO DE PEAD CORRUGADO PERFURADO, DN 100 MM, ]ENCHIMENTO COM BRITA, ENVOLVIDO COM MANTA GEOTÊXTIL. AF_07/2021</t>
  </si>
  <si>
    <t>LIMPEZA DE SUPERFÍCIE COM JATO DE ALTA PRESSÃO. AF_04/2019</t>
  </si>
  <si>
    <t>REMOÇÃO DE LUMINÁRIAS, DE FORMA MANUAL, SEM REAPROVEITAMENTO. AF_09/2023</t>
  </si>
  <si>
    <t>LUMINÁRIA ARANDELA TIPO TARTARUGA, DE SOBREPOR, COM 1 LÂMPADA LED DE 6 W, SEM REATOR - FORNECIMENTO E INSTALAÇÃO. AF_09/2024</t>
  </si>
  <si>
    <t>LUMINARIA LED REFLETOR RETANGULAR BIVOLT, LUZ BRANCA, 50 W</t>
  </si>
  <si>
    <t>APLICAÇÃO MANUAL DE FUNDO SELADOR ACRÍLICO EM PANOS COM PRESENÇA DE VÃOS DE EDIFÍCIOS DE MÚLTIPLOS PAVIMENTOS. AF_03/2024</t>
  </si>
  <si>
    <t>EMASSAMENTO COM MASSA LÁTEX, APLICAÇÃO EM PAREDE, DUAS DEMÃOS, LIXAMENTO MANUAL. AF_04/2023</t>
  </si>
  <si>
    <t>CHUMBAMENTO LINEAR EM ALVENARIA PARA ELETRODUTOS COM DIÂMETROS MENORES OU IGUAIS A 40 MM. AF_09/2023</t>
  </si>
  <si>
    <t>TRAMA DE MADEIRA COMPOSTA POR TERÇAS PARA TELHADOS DE ATÉ 2 ÁGUAS PARA TELHA ONDULADA DE FIBROCIMENTO, METÁLICA, PLÁSTICA OU TERMOACÚSTICA, INCLUSO TRANSPORTE VERTICAL. AF_07/2019</t>
  </si>
  <si>
    <t>DEMOLIÇÃO DE PISO DE CONCRETO SIMPLES, DE FORMA MECANIZADA COM MARTELETE, SEM REAPROVEITAMENTO. AF_09/2023</t>
  </si>
  <si>
    <t>GUARDA-CORPO EM LAJE PÓS-DESFÔRMA COM ESCORAS DE MADEIRA ESTRONCADAS NA ESTRUTURA, TRAVESSÕES DE MADEIRA E  FECHAMENTO EM TELA DE POLIPROPILENO PARA EDIFÍCIOS COM ATÉ 4 PAVIMENTOS (1 MONTAGEM). AF_03/2024</t>
  </si>
  <si>
    <t>LIXAMENTO MANUAL EM SUPERFÍCIES METÁLICAS EM OBRA. AF_01/2020</t>
  </si>
  <si>
    <t>PINTURA COM TINTA ALQUÍDICA DE ACABAMENTO (ESMALTE SINTÉTICO ACETINADO) PULVERIZADA SOBRE SUPERFÍCIES METÁLICAS (EXCETO PERFIL) EXECUTADO EM OBRA (02 DEMÃOS). AF_01/2020_PE</t>
  </si>
  <si>
    <t>RASGO LINEAR MANUAL EM ALVENARIA, PARA ELETRODUTOS, DIÂMETROS MENORES OU IGUAIS A 40 MM. AF_09/2023</t>
  </si>
  <si>
    <t>ELETRODUTO FLEXÍVEL CORRUGADO REFORÇADO, PVC, DN 25 MM (3/4"), PARA CIRCUITOS TERMINAIS, INSTALADO EM PAREDE - FORNECIMENTO E INSTALAÇÃO. AF_03/2023</t>
  </si>
  <si>
    <t>DEMOLIÇÃO DE ARGAMASSAS, DE FORMA DE FORMA MECANIZADA COM MARTELETE, SEM REAPROVEITAMENTO. AF_09/2023</t>
  </si>
  <si>
    <t>11.2</t>
  </si>
  <si>
    <t>FORRO EM DRYWALL, PARA AMBIENTES COMERCIAIS, INCLUSIVE ESTRUTURA BIRECIONAL DE FIXAÇÃO. AF_08/2023_PS</t>
  </si>
  <si>
    <t>REVOLVIMENTO E LIMPEZA MANUAL DE SOLO. AF_07/2024</t>
  </si>
  <si>
    <t>ESPALHAMENTO DE TERRA VEGETAL PARA O PLANTIO. AF_07/2024</t>
  </si>
  <si>
    <t>PLANTIO DE GRAMA ESMERALDA OU SÃO CARLOS OU CURITIBANA, EM PLACAS. AF_07/2024</t>
  </si>
  <si>
    <t>PLANTIO DE ARBUSTO OU  CERCA VIVA. AF_07/2024</t>
  </si>
  <si>
    <t>ASSENTAMENTO DE GUIA (MEIO-FIO) EM TRECHO CURVO, CONFECCIONADA EM CONCRETO PRÉ-FABRICADO, DIMENSÕES 39X6,5X6,5X19 CM (COMPRIMENTO X BASE INFERIOR X BASE SUPERIOR X ALTURA), PARA DELIMITAÇÃO DE JARDINS, PRAÇAS OU PASSEIOS. AF_01/2024</t>
  </si>
  <si>
    <t>EMASSAMENTO COM MASSA LÁTEX, APLICAÇÃO EM TETO, DUAS DEMÃOS, LIXAMENTO MANUAL. AF_04/2023</t>
  </si>
  <si>
    <t>PINTURA LÁTEX ACRÍLICA PREMIUM, APLICAÇÃO MANUAL EM TETO, DUAS DEMÃOS. AF_04/2023</t>
  </si>
  <si>
    <t>AR CONDICIONADO SPLIT ON/OFF, CASSETE (TETO), 24000 BTU/H, CICLO QUENTE/FRIO - FORNECIMENTO E INSTALAÇÃO. AF_11/2021_PE</t>
  </si>
  <si>
    <t>Total com BDI</t>
  </si>
  <si>
    <t>Quantidade</t>
  </si>
  <si>
    <t>1.1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</si>
  <si>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</si>
  <si>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</si>
  <si>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</si>
  <si>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</si>
  <si>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</si>
  <si>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</si>
  <si>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</si>
  <si>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</si>
  <si>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</si>
  <si>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</si>
  <si>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</si>
  <si>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</si>
  <si>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</si>
  <si>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</si>
  <si>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</si>
  <si>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</si>
  <si>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4.1.1.1</t>
  </si>
  <si>
    <t>4.1.1.2</t>
  </si>
  <si>
    <t>4.2.1.1</t>
  </si>
  <si>
    <t>4.2.2.1</t>
  </si>
  <si>
    <t>4.3.3.1</t>
  </si>
  <si>
    <t xml:space="preserve">5.1.1.10 </t>
  </si>
  <si>
    <t>5.1.1.11</t>
  </si>
  <si>
    <t>5.1.1.12</t>
  </si>
  <si>
    <t xml:space="preserve">5.1.2.1 </t>
  </si>
  <si>
    <t>5.1.2.2</t>
  </si>
  <si>
    <t>5.1.2.3</t>
  </si>
  <si>
    <t>5.1.2.4</t>
  </si>
  <si>
    <t xml:space="preserve">5.2.1.1 </t>
  </si>
  <si>
    <t>5.2.1.2</t>
  </si>
  <si>
    <t>5.2.1.3</t>
  </si>
  <si>
    <t>5.2.1.4</t>
  </si>
  <si>
    <t>5.2.1.5</t>
  </si>
  <si>
    <t xml:space="preserve"> 5.2.2.1</t>
  </si>
  <si>
    <t xml:space="preserve">5.1.1.1 </t>
  </si>
  <si>
    <t>5.1.1.2</t>
  </si>
  <si>
    <t>5.1.1.3</t>
  </si>
  <si>
    <t>5.1.1.4</t>
  </si>
  <si>
    <t>5.1.1.5</t>
  </si>
  <si>
    <t>5.1.1.6</t>
  </si>
  <si>
    <t>5.1.1.7</t>
  </si>
  <si>
    <t>5.1.1.8</t>
  </si>
  <si>
    <t>5.1.1.9</t>
  </si>
  <si>
    <t xml:space="preserve">5.3.1.1 </t>
  </si>
  <si>
    <t>5.3.1.2</t>
  </si>
  <si>
    <t>5.3.1.3</t>
  </si>
  <si>
    <t>5.3.1.4</t>
  </si>
  <si>
    <t>5.3.1.5</t>
  </si>
  <si>
    <t>5.3.1.6</t>
  </si>
  <si>
    <t>5.3.1.7</t>
  </si>
  <si>
    <t>5.3.2.1</t>
  </si>
  <si>
    <t>5.4.1.1</t>
  </si>
  <si>
    <t>6.1</t>
  </si>
  <si>
    <t>7.1.1</t>
  </si>
  <si>
    <t>7.2.1</t>
  </si>
  <si>
    <t>7.3.1</t>
  </si>
  <si>
    <t>7.4.1</t>
  </si>
  <si>
    <t>7.5.1</t>
  </si>
  <si>
    <t xml:space="preserve">8.1.1.1 </t>
  </si>
  <si>
    <t xml:space="preserve">8.1.1.2 </t>
  </si>
  <si>
    <t>8.1.2.1</t>
  </si>
  <si>
    <t>8.1.3.1</t>
  </si>
  <si>
    <t>8.1.3.2</t>
  </si>
  <si>
    <t>8.1.3.3</t>
  </si>
  <si>
    <t>8.2.1.1</t>
  </si>
  <si>
    <t>8.2.1.2</t>
  </si>
  <si>
    <t>8.2.2.1</t>
  </si>
  <si>
    <t>8.2.3.1</t>
  </si>
  <si>
    <t>8.2.3.2</t>
  </si>
  <si>
    <t>8.3.1.1</t>
  </si>
  <si>
    <t>8.3.1.2</t>
  </si>
  <si>
    <t>8.3.2.1</t>
  </si>
  <si>
    <t>8.3.3.1</t>
  </si>
  <si>
    <t>8.3.3.2</t>
  </si>
  <si>
    <t>8.3.3.3</t>
  </si>
  <si>
    <t>8.4.1</t>
  </si>
  <si>
    <t>8.5.1.1</t>
  </si>
  <si>
    <t>8.5.1.2</t>
  </si>
  <si>
    <t>9.1</t>
  </si>
  <si>
    <t>9.2</t>
  </si>
  <si>
    <t>10.1</t>
  </si>
  <si>
    <t>10.2</t>
  </si>
  <si>
    <t>10.3</t>
  </si>
  <si>
    <t>10.4</t>
  </si>
  <si>
    <t>11.1</t>
  </si>
  <si>
    <t>11.3</t>
  </si>
  <si>
    <t>11.4</t>
  </si>
  <si>
    <t>11.5</t>
  </si>
  <si>
    <t>11.6</t>
  </si>
  <si>
    <t>12.1</t>
  </si>
  <si>
    <t>12.2</t>
  </si>
  <si>
    <t>13.1.1</t>
  </si>
  <si>
    <t>13.2.1</t>
  </si>
  <si>
    <t>13.2.2</t>
  </si>
  <si>
    <t>13.2.3</t>
  </si>
  <si>
    <t>13.2.4</t>
  </si>
  <si>
    <t>13.2.5</t>
  </si>
  <si>
    <t>13.2.6</t>
  </si>
  <si>
    <t>13.2.7</t>
  </si>
  <si>
    <t>13.2.8</t>
  </si>
  <si>
    <t>13.2.9</t>
  </si>
  <si>
    <t>13.2.10</t>
  </si>
  <si>
    <t>13.2.11</t>
  </si>
  <si>
    <t>13.2.12</t>
  </si>
  <si>
    <t>13.2.13</t>
  </si>
  <si>
    <t>13.3.1</t>
  </si>
  <si>
    <t>13.3.2</t>
  </si>
  <si>
    <t>13.3.3</t>
  </si>
  <si>
    <t>13.3.4</t>
  </si>
  <si>
    <t>13.3.5</t>
  </si>
  <si>
    <t>13.3.6</t>
  </si>
  <si>
    <t>13.3.7</t>
  </si>
  <si>
    <t>13.3.8</t>
  </si>
  <si>
    <t>13.3.9</t>
  </si>
  <si>
    <t>13.3.10</t>
  </si>
  <si>
    <t>13.3.11</t>
  </si>
  <si>
    <t>13.4.1</t>
  </si>
  <si>
    <t>13.4.2</t>
  </si>
  <si>
    <t>13.4.3</t>
  </si>
  <si>
    <t>13.4.4</t>
  </si>
  <si>
    <t>13.4.5</t>
  </si>
  <si>
    <t>13.5.1</t>
  </si>
  <si>
    <t>13.5.2</t>
  </si>
  <si>
    <t>13.5.3</t>
  </si>
  <si>
    <t>13.5.4</t>
  </si>
  <si>
    <t>13.5.5</t>
  </si>
  <si>
    <t>13.5.6</t>
  </si>
  <si>
    <t>13.5.7</t>
  </si>
  <si>
    <t>13.6.1</t>
  </si>
  <si>
    <t>13.6.2</t>
  </si>
  <si>
    <t>13.6.3</t>
  </si>
  <si>
    <t>13.6.4</t>
  </si>
  <si>
    <t>13.6.5</t>
  </si>
  <si>
    <t>13.6.6</t>
  </si>
  <si>
    <t>13.6.7</t>
  </si>
  <si>
    <t>13.6.8</t>
  </si>
  <si>
    <t>13.6.9</t>
  </si>
  <si>
    <t>13.6.10</t>
  </si>
  <si>
    <t>13.6.11</t>
  </si>
  <si>
    <t>13.6.12</t>
  </si>
  <si>
    <t>13.6.13</t>
  </si>
  <si>
    <t>13.6.14</t>
  </si>
  <si>
    <t>13.6.15</t>
  </si>
  <si>
    <t>13.7.1</t>
  </si>
  <si>
    <t>13.7.2</t>
  </si>
  <si>
    <t>13.7.3</t>
  </si>
  <si>
    <t>13.8.1</t>
  </si>
  <si>
    <t>13.8.2</t>
  </si>
  <si>
    <t>13.8.3</t>
  </si>
  <si>
    <t>13.8.4</t>
  </si>
  <si>
    <t>13.8.5</t>
  </si>
  <si>
    <t>13.8.6</t>
  </si>
  <si>
    <t>13.8.7</t>
  </si>
  <si>
    <t>13.8.8</t>
  </si>
  <si>
    <t>13.9.1</t>
  </si>
  <si>
    <t>13.9.2</t>
  </si>
  <si>
    <t>13.9.3</t>
  </si>
  <si>
    <t>13.9.4</t>
  </si>
  <si>
    <t>13.9.5</t>
  </si>
  <si>
    <t>14.1.1.1</t>
  </si>
  <si>
    <t>14.1.1.2</t>
  </si>
  <si>
    <t>14.1.2.1</t>
  </si>
  <si>
    <t>14.2.1.1</t>
  </si>
  <si>
    <t>14.3.1</t>
  </si>
  <si>
    <t>14.4.1</t>
  </si>
  <si>
    <t>14.4.2</t>
  </si>
  <si>
    <t>14.5.1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</si>
  <si>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</si>
  <si>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</si>
  <si>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</si>
  <si>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</si>
  <si>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</si>
  <si>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</si>
  <si>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</si>
  <si>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</si>
  <si>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</si>
  <si>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</si>
  <si>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</si>
  <si>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</si>
  <si>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</si>
  <si>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</si>
  <si>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</si>
  <si>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</si>
  <si>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</si>
  <si>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</si>
  <si>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</si>
  <si>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</si>
  <si>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</si>
  <si>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</si>
  <si>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</si>
  <si>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15.24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</si>
  <si>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</si>
  <si>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</si>
  <si>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</si>
  <si>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</si>
  <si>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</si>
  <si>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</si>
  <si>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</si>
  <si>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</si>
  <si>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</si>
  <si>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</si>
  <si>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</si>
  <si>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</si>
  <si>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</si>
  <si>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</si>
  <si>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17.1</t>
  </si>
  <si>
    <t>17.2</t>
  </si>
  <si>
    <t>17.3</t>
  </si>
  <si>
    <t>17.4</t>
  </si>
  <si>
    <t>17.5</t>
  </si>
  <si>
    <t>17.6</t>
  </si>
  <si>
    <t>17.7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</si>
  <si>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</si>
  <si>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</si>
  <si>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</si>
  <si>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</si>
  <si>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</si>
  <si>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</si>
  <si>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</si>
  <si>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</si>
  <si>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</si>
  <si>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</si>
  <si>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</si>
  <si>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</si>
  <si>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</si>
  <si>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</si>
  <si>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18.15</t>
  </si>
  <si>
    <t>19.1.1</t>
  </si>
  <si>
    <t>19.1.2</t>
  </si>
  <si>
    <t>19.1.3</t>
  </si>
  <si>
    <t>19.2.1</t>
  </si>
  <si>
    <t>19.2.2</t>
  </si>
  <si>
    <t>19.2.3</t>
  </si>
  <si>
    <t>19.3.1</t>
  </si>
  <si>
    <t>19.3.2</t>
  </si>
  <si>
    <t>19.3.3</t>
  </si>
  <si>
    <t>19.3.4</t>
  </si>
  <si>
    <t>19.4.1</t>
  </si>
  <si>
    <t>19.4.2</t>
  </si>
  <si>
    <t>19.4.3</t>
  </si>
  <si>
    <t>19.4.4</t>
  </si>
  <si>
    <t>19.4.5</t>
  </si>
  <si>
    <t>19.4.6</t>
  </si>
  <si>
    <t>20.1</t>
  </si>
  <si>
    <t>20.2</t>
  </si>
  <si>
    <t>20.3</t>
  </si>
  <si>
    <t>20.4</t>
  </si>
  <si>
    <t>21.1</t>
  </si>
  <si>
    <t>21.2</t>
  </si>
  <si>
    <t>21.3</t>
  </si>
  <si>
    <t>21.4</t>
  </si>
  <si>
    <t>21.5</t>
  </si>
  <si>
    <t>21.6</t>
  </si>
  <si>
    <t xml:space="preserve">4.1.2.1 </t>
  </si>
  <si>
    <t>EXECUÇÃO DE REMANESCENTE DA REFORMA E AMPLIAÇÃO DA INSPETORIA DE JOINVILLE 
PROCESSO ADMINISTRATIVO Nº 5-250072862-2</t>
  </si>
  <si>
    <t>REVESTIMENTO CERÂMICO PARA PAREDES INTERNAS COM PLACAS TIPO ESMALTADA EXTRA DE DIMENSÕES 25X35 CM APLICADAS EM AMBIENTES DE ÁREA MAIOR QUE 5 M2 NA ALTURA INTEIRA DAS PAREDES. AF_06/2014</t>
  </si>
  <si>
    <t>REVESTIMENTO CERÂMICO PARA PISO COM PLACAS TIPO PORCELANATO DE DIMENSÕES 60X60 CM APLICADA EM AMBIENTES DE ÁREA MAIOR QUE 10 M2. AF_06/2014</t>
  </si>
  <si>
    <t>REVESTIMENTO CERÂMICO PARA PISO COM PLACAS TIPO PORCELANATO DE DIMENSÕES 60X60 CM APLICADA EM AMBIENTES DE ÁREA ENTRE 5 M2 E 10 M2. AF_06/2014</t>
  </si>
  <si>
    <t>REVESTIMENTO CERÂMICO PARA PISO COM PLACAS TIPO PORCELANATO DE DIMENSÕES 60X60 CM APLICADA EM AMBIENTES DE ÁREA MENOR QUE 5 M2. AF_06/2014</t>
  </si>
  <si>
    <t>CABO DE COBRE FLEXÍVEL ISOLADO, 16 MM2, ANTI-CHAMA 0,6/1,0 KV, PARA DISTRIBUIÇÃO - FORNECIMENTO E INSTALAÇÃO. AF_12/2015</t>
  </si>
  <si>
    <t>CABO DE COBRE FLEXÍVEL ISOLADO, 35 MM2, 0,6/1,0 KV, PARA REDE AÉREA DE DISTRIBUIÇÃO DE ENERGIA ELÉTRICA DE BAIXA TENSÃO - FORNECIMENTO E INSTALAÇÃO. AF_07/2020</t>
  </si>
  <si>
    <t>CABO DE COBRE FLEXÍVEL ISOLADO, 10 MM2, ANTI-CHAMA 450/750 V, PARA CIRCUITOS TERMINAIS - FORNECIMENTO E INSTALAÇÃO. AF_12/2015</t>
  </si>
  <si>
    <t>CABO DE COBRE FLEXÍVEL ISOLADO, 2,5 MM2, ANTI-CHAMA 450/750 V, PARA CIRCUITOS TERMINAIS - FORNECIMENTO E INSTALAÇÃO. AF_12/2015</t>
  </si>
  <si>
    <t>CABO DE COBRE FLEXÍVEL ISOLADO, 6 MM2, ANTI-CHAMA 450/750 V, PARA CIRCUITOS TERMINAIS - FORNECIMENTO E INSTALAÇÃO. AF_12/2015</t>
  </si>
  <si>
    <t>CORDOALHA DE COBRE NU 50 MM2, ENTERRADA, SEM ISOLADOR - FORNECIMENTO E INSTALAÇÃO. AF_12/2017</t>
  </si>
  <si>
    <t>CABO DE COBRE FLEXÍVEL ISOLADO, 4 MM2, ANTI-CHAMA 0,6/1,0 KV, PARA CIRCUITOS TERMINAIS - FORNECIMENTO E INSTALAÇÃO. AF_12/2015</t>
  </si>
  <si>
    <t>CARGA, MANOBRA E DESCARGA DE ENTULHO EM CAMINHÃO BASCULANTE 10 M3 - CARGA COM ESCAVADEIRA HIDRÁULICA  (CAÇAMBA DE 0,80 M3 / 111 HP) E DESCARGA LIVRE (UNIDADE: M3). AF_07/2020</t>
  </si>
  <si>
    <t>INSTALAÇÃO DE VENTILAÇÃO HELICOCENTRÍFUGO 280M3/H EM AMBIENTES SEM JANELA, INCLUI FORNECIMENTO</t>
  </si>
  <si>
    <t>PROJETO PROTEÇÃO ATMOSFÉRICA</t>
  </si>
  <si>
    <t>Peso Acumulado (%)</t>
  </si>
  <si>
    <t>CURVA ABC DE SERVIÇOS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</si>
</sst>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  <numFmt numFmtId="165" formatCode="_(* #,##0.00_);_(* \(#,##0.00\);_(* &quot;-&quot;??_);_(@_)"/>
    <numFmt numFmtId="166" formatCode="_-* #,##0.00_-;\-* #,##0.00_-;_-* \-??_-;_-@_-"/>
    <numFmt numFmtId="167" formatCode="_(* #,##0.00_);_(* \(#,##0.00\);_(* \-??_);_(@_)"/>
    <numFmt numFmtId="168" formatCode="_-&quot;R$ &quot;* #,##0.00_-;&quot;-R$ &quot;* #,##0.00_-;_-&quot;R$ &quot;* \-??_-;_-@_-"/>
  </numFmts>
  <fonts count="38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color rgb="FFFF0000"/>
      <name val="Arial"/>
      <family val="1"/>
    </font>
    <font>
      <sz val="11"/>
      <name val="Arial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10"/>
      <color rgb="FF000000"/>
      <name val="Times New Roman"/>
      <family val="1"/>
    </font>
    <font>
      <sz val="11"/>
      <color rgb="FF0070C0"/>
      <name val="Arial"/>
      <family val="1"/>
    </font>
    <font>
      <u/>
      <sz val="11"/>
      <color theme="10"/>
      <name val="Calibri"/>
      <family val="2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2" tint="-0.14999847407452621"/>
        <bgColor rgb="FFFFFFFF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</fills>
  <borders count="3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rgb="FFCCCCCC"/>
      </right>
      <top/>
      <bottom style="thin">
        <color rgb="FFCCCCCC"/>
      </bottom>
      <diagonal/>
    </border>
    <border>
      <left style="thin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/>
      <right/>
      <top style="thin">
        <color rgb="FFCCCCCC"/>
      </top>
      <bottom/>
      <diagonal/>
    </border>
    <border>
      <left/>
      <right style="thin">
        <color indexed="64"/>
      </right>
      <top style="thin">
        <color rgb="FFCCCCCC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3">
    <xf numFmtId="0" fontId="0" fillId="0" borderId="0"/>
    <xf numFmtId="44" fontId="9" fillId="0" borderId="0" applyFont="0" applyFill="0" applyBorder="0" applyAlignment="0" applyProtection="0"/>
    <xf numFmtId="0" fontId="10" fillId="0" borderId="0"/>
    <xf numFmtId="9" fontId="17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165" fontId="12" fillId="0" borderId="0" applyFont="0" applyFill="0" applyBorder="0" applyAlignment="0" applyProtection="0"/>
    <xf numFmtId="0" fontId="18" fillId="0" borderId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4" fillId="0" borderId="0"/>
    <xf numFmtId="0" fontId="4" fillId="0" borderId="0"/>
    <xf numFmtId="44" fontId="17" fillId="0" borderId="0" applyFont="0" applyFill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0" borderId="0" applyNumberFormat="0" applyBorder="0" applyAlignment="0" applyProtection="0"/>
    <xf numFmtId="0" fontId="20" fillId="25" borderId="0" applyNumberFormat="0" applyBorder="0" applyAlignment="0" applyProtection="0"/>
    <xf numFmtId="0" fontId="20" fillId="23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1" fillId="19" borderId="0" applyNumberFormat="0" applyBorder="0" applyAlignment="0" applyProtection="0"/>
    <xf numFmtId="0" fontId="22" fillId="28" borderId="12" applyNumberFormat="0" applyAlignment="0" applyProtection="0"/>
    <xf numFmtId="0" fontId="23" fillId="29" borderId="13" applyNumberFormat="0" applyAlignment="0" applyProtection="0"/>
    <xf numFmtId="0" fontId="24" fillId="0" borderId="14" applyNumberFormat="0" applyFill="0" applyAlignment="0" applyProtection="0"/>
    <xf numFmtId="0" fontId="20" fillId="26" borderId="0" applyNumberFormat="0" applyBorder="0" applyAlignment="0" applyProtection="0"/>
    <xf numFmtId="0" fontId="20" fillId="30" borderId="0" applyNumberFormat="0" applyBorder="0" applyAlignment="0" applyProtection="0"/>
    <xf numFmtId="0" fontId="20" fillId="29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27" borderId="0" applyNumberFormat="0" applyBorder="0" applyAlignment="0" applyProtection="0"/>
    <xf numFmtId="0" fontId="25" fillId="20" borderId="12" applyNumberFormat="0" applyAlignment="0" applyProtection="0"/>
    <xf numFmtId="168" fontId="12" fillId="0" borderId="0" applyFill="0" applyBorder="0" applyAlignment="0" applyProtection="0"/>
    <xf numFmtId="0" fontId="12" fillId="0" borderId="0"/>
    <xf numFmtId="0" fontId="19" fillId="0" borderId="0"/>
    <xf numFmtId="0" fontId="12" fillId="22" borderId="15" applyNumberFormat="0" applyAlignment="0" applyProtection="0"/>
    <xf numFmtId="9" fontId="12" fillId="0" borderId="0" applyFill="0" applyBorder="0" applyAlignment="0" applyProtection="0"/>
    <xf numFmtId="9" fontId="12" fillId="0" borderId="0" applyFill="0" applyBorder="0" applyAlignment="0" applyProtection="0"/>
    <xf numFmtId="0" fontId="26" fillId="28" borderId="16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2" fillId="0" borderId="19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9" fillId="0" borderId="20" applyNumberFormat="0" applyFill="0" applyAlignment="0" applyProtection="0"/>
    <xf numFmtId="167" fontId="12" fillId="0" borderId="0" applyFill="0" applyBorder="0" applyAlignment="0" applyProtection="0"/>
    <xf numFmtId="166" fontId="12" fillId="0" borderId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0" borderId="0" applyNumberFormat="0" applyBorder="0" applyAlignment="0" applyProtection="0"/>
    <xf numFmtId="0" fontId="20" fillId="25" borderId="0" applyNumberFormat="0" applyBorder="0" applyAlignment="0" applyProtection="0"/>
    <xf numFmtId="0" fontId="20" fillId="23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1" fillId="19" borderId="0" applyNumberFormat="0" applyBorder="0" applyAlignment="0" applyProtection="0"/>
    <xf numFmtId="0" fontId="22" fillId="28" borderId="12" applyNumberFormat="0" applyAlignment="0" applyProtection="0"/>
    <xf numFmtId="0" fontId="23" fillId="29" borderId="13" applyNumberFormat="0" applyAlignment="0" applyProtection="0"/>
    <xf numFmtId="0" fontId="24" fillId="0" borderId="14" applyNumberFormat="0" applyFill="0" applyAlignment="0" applyProtection="0"/>
    <xf numFmtId="0" fontId="20" fillId="26" borderId="0" applyNumberFormat="0" applyBorder="0" applyAlignment="0" applyProtection="0"/>
    <xf numFmtId="0" fontId="20" fillId="30" borderId="0" applyNumberFormat="0" applyBorder="0" applyAlignment="0" applyProtection="0"/>
    <xf numFmtId="0" fontId="20" fillId="29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27" borderId="0" applyNumberFormat="0" applyBorder="0" applyAlignment="0" applyProtection="0"/>
    <xf numFmtId="0" fontId="25" fillId="20" borderId="12" applyNumberFormat="0" applyAlignment="0" applyProtection="0"/>
    <xf numFmtId="168" fontId="12" fillId="0" borderId="0" applyFill="0" applyBorder="0" applyAlignment="0" applyProtection="0"/>
    <xf numFmtId="0" fontId="12" fillId="22" borderId="15" applyNumberFormat="0" applyAlignment="0" applyProtection="0"/>
    <xf numFmtId="9" fontId="12" fillId="0" borderId="0" applyFill="0" applyBorder="0" applyAlignment="0" applyProtection="0"/>
    <xf numFmtId="0" fontId="26" fillId="28" borderId="16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0" fillId="0" borderId="17" applyNumberFormat="0" applyFill="0" applyAlignment="0" applyProtection="0"/>
    <xf numFmtId="0" fontId="31" fillId="0" borderId="18" applyNumberFormat="0" applyFill="0" applyAlignment="0" applyProtection="0"/>
    <xf numFmtId="0" fontId="32" fillId="0" borderId="19" applyNumberFormat="0" applyFill="0" applyAlignment="0" applyProtection="0"/>
    <xf numFmtId="0" fontId="32" fillId="0" borderId="0" applyNumberFormat="0" applyFill="0" applyBorder="0" applyAlignment="0" applyProtection="0"/>
    <xf numFmtId="0" fontId="29" fillId="0" borderId="20" applyNumberFormat="0" applyFill="0" applyAlignment="0" applyProtection="0"/>
    <xf numFmtId="167" fontId="12" fillId="0" borderId="0" applyFill="0" applyBorder="0" applyAlignment="0" applyProtection="0"/>
    <xf numFmtId="0" fontId="34" fillId="0" borderId="0"/>
    <xf numFmtId="44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0" fontId="3" fillId="0" borderId="0"/>
    <xf numFmtId="0" fontId="2" fillId="0" borderId="0"/>
    <xf numFmtId="0" fontId="1" fillId="0" borderId="0"/>
    <xf numFmtId="0" fontId="36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0" fillId="0" borderId="0" xfId="0"/>
    <xf numFmtId="0" fontId="8" fillId="0" borderId="0" xfId="0" applyFont="1"/>
    <xf numFmtId="0" fontId="7" fillId="9" borderId="1" xfId="0" applyFont="1" applyFill="1" applyBorder="1" applyAlignment="1">
      <alignment horizontal="left" vertical="top" wrapText="1"/>
    </xf>
    <xf numFmtId="0" fontId="7" fillId="9" borderId="1" xfId="0" applyFont="1" applyFill="1" applyBorder="1" applyAlignment="1">
      <alignment horizontal="right" vertical="top" wrapText="1"/>
    </xf>
    <xf numFmtId="4" fontId="7" fillId="9" borderId="1" xfId="0" applyNumberFormat="1" applyFont="1" applyFill="1" applyBorder="1" applyAlignment="1">
      <alignment horizontal="right" vertical="top" wrapText="1"/>
    </xf>
    <xf numFmtId="4" fontId="7" fillId="14" borderId="1" xfId="0" applyNumberFormat="1" applyFont="1" applyFill="1" applyBorder="1" applyAlignment="1">
      <alignment horizontal="right" vertical="top" wrapText="1"/>
    </xf>
    <xf numFmtId="0" fontId="15" fillId="17" borderId="2" xfId="2" applyFont="1" applyFill="1" applyBorder="1" applyAlignment="1">
      <alignment horizontal="left" vertical="center" wrapText="1"/>
    </xf>
    <xf numFmtId="0" fontId="14" fillId="17" borderId="2" xfId="2" applyFont="1" applyFill="1" applyBorder="1" applyAlignment="1">
      <alignment vertical="center"/>
    </xf>
    <xf numFmtId="0" fontId="15" fillId="17" borderId="9" xfId="2" applyFont="1" applyFill="1" applyBorder="1" applyAlignment="1">
      <alignment horizontal="left" vertical="center" wrapText="1"/>
    </xf>
    <xf numFmtId="0" fontId="13" fillId="17" borderId="7" xfId="2" applyFont="1" applyFill="1" applyBorder="1" applyAlignment="1">
      <alignment horizontal="center" vertical="center" wrapText="1"/>
    </xf>
    <xf numFmtId="0" fontId="15" fillId="17" borderId="7" xfId="2" applyFont="1" applyFill="1" applyBorder="1" applyAlignment="1">
      <alignment horizontal="center" vertical="center" wrapText="1"/>
    </xf>
    <xf numFmtId="0" fontId="15" fillId="17" borderId="4" xfId="2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right" vertical="top" wrapText="1"/>
    </xf>
    <xf numFmtId="0" fontId="16" fillId="17" borderId="4" xfId="2" applyFont="1" applyFill="1" applyBorder="1" applyAlignment="1">
      <alignment horizontal="left" vertical="center" wrapText="1"/>
    </xf>
    <xf numFmtId="0" fontId="13" fillId="17" borderId="7" xfId="2" applyFont="1" applyFill="1" applyBorder="1" applyAlignment="1">
      <alignment vertical="center" wrapText="1"/>
    </xf>
    <xf numFmtId="10" fontId="13" fillId="17" borderId="0" xfId="3" applyNumberFormat="1" applyFont="1" applyFill="1" applyBorder="1" applyAlignment="1">
      <alignment vertical="center" wrapText="1"/>
    </xf>
    <xf numFmtId="10" fontId="11" fillId="17" borderId="0" xfId="3" applyNumberFormat="1" applyFont="1" applyFill="1" applyBorder="1" applyAlignment="1">
      <alignment vertical="center" wrapText="1"/>
    </xf>
    <xf numFmtId="10" fontId="13" fillId="17" borderId="8" xfId="3" applyNumberFormat="1" applyFont="1" applyFill="1" applyBorder="1" applyAlignment="1">
      <alignment vertical="center" wrapText="1"/>
    </xf>
    <xf numFmtId="0" fontId="35" fillId="0" borderId="0" xfId="0" applyFont="1"/>
    <xf numFmtId="2" fontId="7" fillId="7" borderId="1" xfId="0" applyNumberFormat="1" applyFont="1" applyFill="1" applyBorder="1" applyAlignment="1">
      <alignment horizontal="right" vertical="top" wrapText="1"/>
    </xf>
    <xf numFmtId="0" fontId="0" fillId="0" borderId="0" xfId="0"/>
    <xf numFmtId="4" fontId="7" fillId="8" borderId="1" xfId="0" applyNumberFormat="1" applyFont="1" applyFill="1" applyBorder="1" applyAlignment="1">
      <alignment horizontal="right" vertical="top" wrapText="1"/>
    </xf>
    <xf numFmtId="0" fontId="37" fillId="0" borderId="5" xfId="2" applyFont="1" applyBorder="1" applyAlignment="1">
      <alignment horizontal="center" vertical="center"/>
    </xf>
    <xf numFmtId="0" fontId="37" fillId="0" borderId="5" xfId="2" applyFont="1" applyBorder="1" applyAlignment="1">
      <alignment vertical="center"/>
    </xf>
    <xf numFmtId="0" fontId="37" fillId="0" borderId="3" xfId="2" applyFont="1" applyBorder="1" applyAlignment="1">
      <alignment vertical="center"/>
    </xf>
    <xf numFmtId="0" fontId="37" fillId="0" borderId="6" xfId="2" applyFont="1" applyBorder="1" applyAlignment="1">
      <alignment vertical="center"/>
    </xf>
    <xf numFmtId="0" fontId="5" fillId="2" borderId="21" xfId="0" applyFont="1" applyFill="1" applyBorder="1" applyAlignment="1">
      <alignment horizontal="left" vertical="top" wrapText="1"/>
    </xf>
    <xf numFmtId="0" fontId="5" fillId="3" borderId="21" xfId="0" applyFont="1" applyFill="1" applyBorder="1" applyAlignment="1">
      <alignment horizontal="center" vertical="top" wrapText="1"/>
    </xf>
    <xf numFmtId="0" fontId="7" fillId="7" borderId="1" xfId="0" applyFont="1" applyFill="1" applyBorder="1" applyAlignment="1">
      <alignment horizontal="right" vertical="top" wrapText="1"/>
    </xf>
    <xf numFmtId="0" fontId="7" fillId="5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center" vertical="top" wrapText="1"/>
    </xf>
    <xf numFmtId="2" fontId="7" fillId="12" borderId="1" xfId="0" applyNumberFormat="1" applyFont="1" applyFill="1" applyBorder="1" applyAlignment="1">
      <alignment horizontal="right" vertical="top" wrapText="1"/>
    </xf>
    <xf numFmtId="0" fontId="7" fillId="14" borderId="1" xfId="0" applyFont="1" applyFill="1" applyBorder="1" applyAlignment="1">
      <alignment horizontal="left" vertical="top" wrapText="1"/>
    </xf>
    <xf numFmtId="0" fontId="7" fillId="14" borderId="1" xfId="0" applyFont="1" applyFill="1" applyBorder="1" applyAlignment="1">
      <alignment horizontal="right" vertical="top" wrapText="1"/>
    </xf>
    <xf numFmtId="0" fontId="7" fillId="14" borderId="1" xfId="0" applyFont="1" applyFill="1" applyBorder="1" applyAlignment="1">
      <alignment horizontal="center" vertical="top" wrapText="1"/>
    </xf>
    <xf numFmtId="0" fontId="7" fillId="9" borderId="1" xfId="0" applyFont="1" applyFill="1" applyBorder="1" applyAlignment="1">
      <alignment horizontal="center" vertical="top" wrapText="1"/>
    </xf>
    <xf numFmtId="0" fontId="7" fillId="5" borderId="22" xfId="0" applyFont="1" applyFill="1" applyBorder="1" applyAlignment="1">
      <alignment horizontal="left" vertical="top" wrapText="1"/>
    </xf>
    <xf numFmtId="0" fontId="9" fillId="0" borderId="0" xfId="0" applyFont="1"/>
    <xf numFmtId="0" fontId="5" fillId="2" borderId="23" xfId="0" applyFont="1" applyFill="1" applyBorder="1" applyAlignment="1">
      <alignment horizontal="left" vertical="top" wrapText="1"/>
    </xf>
    <xf numFmtId="0" fontId="7" fillId="5" borderId="24" xfId="0" applyFont="1" applyFill="1" applyBorder="1" applyAlignment="1">
      <alignment horizontal="left" vertical="top" wrapText="1"/>
    </xf>
    <xf numFmtId="164" fontId="7" fillId="9" borderId="25" xfId="0" applyNumberFormat="1" applyFont="1" applyFill="1" applyBorder="1" applyAlignment="1">
      <alignment horizontal="right" vertical="top" wrapText="1"/>
    </xf>
    <xf numFmtId="0" fontId="7" fillId="10" borderId="24" xfId="0" applyFont="1" applyFill="1" applyBorder="1" applyAlignment="1">
      <alignment horizontal="left" vertical="top" wrapText="1"/>
    </xf>
    <xf numFmtId="0" fontId="7" fillId="12" borderId="1" xfId="0" applyFont="1" applyFill="1" applyBorder="1" applyAlignment="1">
      <alignment horizontal="right" vertical="top" wrapText="1"/>
    </xf>
    <xf numFmtId="0" fontId="7" fillId="10" borderId="1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horizontal="center" vertical="top" wrapText="1"/>
    </xf>
    <xf numFmtId="4" fontId="7" fillId="13" borderId="1" xfId="0" applyNumberFormat="1" applyFont="1" applyFill="1" applyBorder="1" applyAlignment="1">
      <alignment horizontal="right" vertical="top" wrapText="1"/>
    </xf>
    <xf numFmtId="164" fontId="7" fillId="14" borderId="25" xfId="0" applyNumberFormat="1" applyFont="1" applyFill="1" applyBorder="1" applyAlignment="1">
      <alignment horizontal="right" vertical="top" wrapText="1"/>
    </xf>
    <xf numFmtId="0" fontId="7" fillId="14" borderId="24" xfId="0" applyFont="1" applyFill="1" applyBorder="1" applyAlignment="1">
      <alignment horizontal="left" vertical="top" wrapText="1"/>
    </xf>
    <xf numFmtId="0" fontId="7" fillId="16" borderId="7" xfId="0" applyFont="1" applyFill="1" applyBorder="1" applyAlignment="1">
      <alignment horizontal="center" vertical="top" wrapText="1"/>
    </xf>
    <xf numFmtId="0" fontId="7" fillId="16" borderId="0" xfId="0" applyFont="1" applyFill="1" applyBorder="1" applyAlignment="1">
      <alignment horizontal="center" vertical="top" wrapText="1"/>
    </xf>
    <xf numFmtId="0" fontId="0" fillId="0" borderId="0" xfId="0" applyBorder="1"/>
    <xf numFmtId="44" fontId="15" fillId="16" borderId="8" xfId="1" applyFont="1" applyFill="1" applyBorder="1" applyAlignment="1">
      <alignment horizontal="center" vertical="top" wrapText="1"/>
    </xf>
    <xf numFmtId="0" fontId="6" fillId="15" borderId="7" xfId="0" applyFont="1" applyFill="1" applyBorder="1" applyAlignment="1">
      <alignment horizontal="center" vertical="top" wrapText="1"/>
    </xf>
    <xf numFmtId="0" fontId="6" fillId="15" borderId="0" xfId="0" applyFont="1" applyFill="1" applyBorder="1" applyAlignment="1">
      <alignment horizontal="center" vertical="top" wrapText="1"/>
    </xf>
    <xf numFmtId="0" fontId="6" fillId="15" borderId="8" xfId="0" applyFont="1" applyFill="1" applyBorder="1" applyAlignment="1">
      <alignment horizontal="center" vertical="top" wrapText="1"/>
    </xf>
    <xf numFmtId="0" fontId="9" fillId="0" borderId="0" xfId="0" applyFont="1" applyBorder="1"/>
    <xf numFmtId="0" fontId="6" fillId="16" borderId="0" xfId="0" applyFont="1" applyFill="1" applyBorder="1" applyAlignment="1">
      <alignment vertical="top" wrapText="1"/>
    </xf>
    <xf numFmtId="4" fontId="6" fillId="16" borderId="0" xfId="0" applyNumberFormat="1" applyFont="1" applyFill="1" applyBorder="1" applyAlignment="1">
      <alignment vertical="top" wrapText="1"/>
    </xf>
    <xf numFmtId="0" fontId="5" fillId="4" borderId="27" xfId="0" applyFont="1" applyFill="1" applyBorder="1" applyAlignment="1">
      <alignment horizontal="right" vertical="top" wrapText="1"/>
    </xf>
    <xf numFmtId="0" fontId="5" fillId="4" borderId="26" xfId="0" applyFont="1" applyFill="1" applyBorder="1" applyAlignment="1">
      <alignment horizontal="right" vertical="top" wrapText="1"/>
    </xf>
    <xf numFmtId="164" fontId="7" fillId="14" borderId="1" xfId="0" applyNumberFormat="1" applyFont="1" applyFill="1" applyBorder="1" applyAlignment="1">
      <alignment horizontal="right" vertical="top" wrapText="1"/>
    </xf>
    <xf numFmtId="164" fontId="7" fillId="9" borderId="1" xfId="0" applyNumberFormat="1" applyFont="1" applyFill="1" applyBorder="1" applyAlignment="1">
      <alignment horizontal="right" vertical="top" wrapText="1"/>
    </xf>
    <xf numFmtId="0" fontId="7" fillId="16" borderId="28" xfId="0" applyFont="1" applyFill="1" applyBorder="1" applyAlignment="1">
      <alignment horizontal="center" vertical="top" wrapText="1"/>
    </xf>
    <xf numFmtId="0" fontId="7" fillId="16" borderId="29" xfId="0" applyFont="1" applyFill="1" applyBorder="1" applyAlignment="1">
      <alignment horizontal="center" vertical="top" wrapText="1"/>
    </xf>
    <xf numFmtId="44" fontId="15" fillId="16" borderId="0" xfId="1" applyFont="1" applyFill="1" applyBorder="1" applyAlignment="1">
      <alignment horizontal="center" vertical="top" wrapText="1"/>
    </xf>
    <xf numFmtId="0" fontId="37" fillId="0" borderId="30" xfId="2" applyFont="1" applyBorder="1" applyAlignment="1">
      <alignment horizontal="center" vertical="center"/>
    </xf>
    <xf numFmtId="0" fontId="13" fillId="17" borderId="31" xfId="2" applyFont="1" applyFill="1" applyBorder="1" applyAlignment="1">
      <alignment horizontal="center" vertical="center" wrapText="1"/>
    </xf>
    <xf numFmtId="0" fontId="15" fillId="17" borderId="31" xfId="2" applyFont="1" applyFill="1" applyBorder="1" applyAlignment="1">
      <alignment horizontal="center" vertical="center" wrapText="1"/>
    </xf>
    <xf numFmtId="0" fontId="15" fillId="17" borderId="32" xfId="2" applyFont="1" applyFill="1" applyBorder="1" applyAlignment="1">
      <alignment horizontal="center" vertical="center" wrapText="1"/>
    </xf>
    <xf numFmtId="0" fontId="14" fillId="16" borderId="5" xfId="2" applyFont="1" applyFill="1" applyBorder="1" applyAlignment="1">
      <alignment horizontal="center" vertical="center" wrapText="1"/>
    </xf>
    <xf numFmtId="0" fontId="14" fillId="16" borderId="3" xfId="2" applyFont="1" applyFill="1" applyBorder="1" applyAlignment="1">
      <alignment horizontal="center" vertical="center" wrapText="1"/>
    </xf>
    <xf numFmtId="0" fontId="14" fillId="16" borderId="7" xfId="2" applyFont="1" applyFill="1" applyBorder="1" applyAlignment="1">
      <alignment horizontal="center" vertical="center" wrapText="1"/>
    </xf>
    <xf numFmtId="0" fontId="14" fillId="16" borderId="0" xfId="2" applyFont="1" applyFill="1" applyBorder="1" applyAlignment="1">
      <alignment horizontal="center" vertical="center" wrapText="1"/>
    </xf>
    <xf numFmtId="0" fontId="14" fillId="16" borderId="4" xfId="2" applyFont="1" applyFill="1" applyBorder="1" applyAlignment="1">
      <alignment horizontal="center" vertical="center" wrapText="1"/>
    </xf>
    <xf numFmtId="0" fontId="14" fillId="16" borderId="2" xfId="2" applyFont="1" applyFill="1" applyBorder="1" applyAlignment="1">
      <alignment horizontal="center" vertical="center" wrapText="1"/>
    </xf>
    <xf numFmtId="0" fontId="12" fillId="17" borderId="0" xfId="2" applyFont="1" applyFill="1" applyBorder="1" applyAlignment="1">
      <alignment horizontal="center" vertical="center" wrapText="1"/>
    </xf>
    <xf numFmtId="0" fontId="12" fillId="17" borderId="8" xfId="2" applyFont="1" applyFill="1" applyBorder="1" applyAlignment="1">
      <alignment horizontal="center" vertical="center" wrapText="1"/>
    </xf>
    <xf numFmtId="0" fontId="14" fillId="18" borderId="10" xfId="108" applyFont="1" applyFill="1" applyBorder="1" applyAlignment="1">
      <alignment horizontal="center" vertical="center" wrapText="1"/>
    </xf>
    <xf numFmtId="0" fontId="14" fillId="18" borderId="11" xfId="108" applyFont="1" applyFill="1" applyBorder="1" applyAlignment="1">
      <alignment horizontal="center" vertical="center" wrapText="1"/>
    </xf>
    <xf numFmtId="0" fontId="14" fillId="18" borderId="2" xfId="108" applyFont="1" applyFill="1" applyBorder="1" applyAlignment="1">
      <alignment horizontal="center" vertical="center" wrapText="1"/>
    </xf>
    <xf numFmtId="0" fontId="14" fillId="18" borderId="9" xfId="108" applyFont="1" applyFill="1" applyBorder="1" applyAlignment="1">
      <alignment horizontal="center" vertical="center" wrapText="1"/>
    </xf>
    <xf numFmtId="0" fontId="7" fillId="16" borderId="4" xfId="0" applyFont="1" applyFill="1" applyBorder="1" applyAlignment="1">
      <alignment horizontal="center" vertical="top" wrapText="1"/>
    </xf>
    <xf numFmtId="0" fontId="7" fillId="16" borderId="2" xfId="0" applyFont="1" applyFill="1" applyBorder="1" applyAlignment="1">
      <alignment horizontal="center" vertical="top" wrapText="1"/>
    </xf>
    <xf numFmtId="0" fontId="7" fillId="16" borderId="9" xfId="0" applyFont="1" applyFill="1" applyBorder="1" applyAlignment="1">
      <alignment horizontal="center" vertical="top" wrapText="1"/>
    </xf>
  </cellXfs>
  <cellStyles count="113">
    <cellStyle name="20% - Ênfase1 2" xfId="62"/>
    <cellStyle name="20% - Ênfase1 3" xfId="14"/>
    <cellStyle name="20% - Ênfase2 2" xfId="63"/>
    <cellStyle name="20% - Ênfase2 3" xfId="15"/>
    <cellStyle name="20% - Ênfase3 2" xfId="64"/>
    <cellStyle name="20% - Ênfase3 3" xfId="16"/>
    <cellStyle name="20% - Ênfase4 2" xfId="65"/>
    <cellStyle name="20% - Ênfase4 3" xfId="17"/>
    <cellStyle name="20% - Ênfase5 2" xfId="66"/>
    <cellStyle name="20% - Ênfase5 3" xfId="18"/>
    <cellStyle name="20% - Ênfase6 2" xfId="67"/>
    <cellStyle name="20% - Ênfase6 3" xfId="19"/>
    <cellStyle name="40% - Ênfase1 2" xfId="68"/>
    <cellStyle name="40% - Ênfase1 3" xfId="20"/>
    <cellStyle name="40% - Ênfase2 2" xfId="69"/>
    <cellStyle name="40% - Ênfase2 3" xfId="21"/>
    <cellStyle name="40% - Ênfase3 2" xfId="70"/>
    <cellStyle name="40% - Ênfase3 3" xfId="22"/>
    <cellStyle name="40% - Ênfase4 2" xfId="71"/>
    <cellStyle name="40% - Ênfase4 3" xfId="23"/>
    <cellStyle name="40% - Ênfase5 2" xfId="72"/>
    <cellStyle name="40% - Ênfase5 3" xfId="24"/>
    <cellStyle name="40% - Ênfase6 2" xfId="73"/>
    <cellStyle name="40% - Ênfase6 3" xfId="25"/>
    <cellStyle name="60% - Ênfase1 2" xfId="74"/>
    <cellStyle name="60% - Ênfase1 3" xfId="26"/>
    <cellStyle name="60% - Ênfase2 2" xfId="75"/>
    <cellStyle name="60% - Ênfase2 3" xfId="27"/>
    <cellStyle name="60% - Ênfase3 2" xfId="76"/>
    <cellStyle name="60% - Ênfase3 3" xfId="28"/>
    <cellStyle name="60% - Ênfase4 2" xfId="77"/>
    <cellStyle name="60% - Ênfase4 3" xfId="29"/>
    <cellStyle name="60% - Ênfase5 2" xfId="78"/>
    <cellStyle name="60% - Ênfase5 3" xfId="30"/>
    <cellStyle name="60% - Ênfase6 2" xfId="79"/>
    <cellStyle name="60% - Ênfase6 3" xfId="31"/>
    <cellStyle name="Bom 2" xfId="80"/>
    <cellStyle name="Bom 3" xfId="32"/>
    <cellStyle name="Cálculo 2" xfId="81"/>
    <cellStyle name="Cálculo 3" xfId="33"/>
    <cellStyle name="Célula de Verificação 2" xfId="82"/>
    <cellStyle name="Célula de Verificação 3" xfId="34"/>
    <cellStyle name="Célula Vinculada 2" xfId="83"/>
    <cellStyle name="Célula Vinculada 3" xfId="35"/>
    <cellStyle name="Ênfase1 2" xfId="84"/>
    <cellStyle name="Ênfase1 3" xfId="36"/>
    <cellStyle name="Ênfase2 2" xfId="85"/>
    <cellStyle name="Ênfase2 3" xfId="37"/>
    <cellStyle name="Ênfase3 2" xfId="86"/>
    <cellStyle name="Ênfase3 3" xfId="38"/>
    <cellStyle name="Ênfase4 2" xfId="87"/>
    <cellStyle name="Ênfase4 3" xfId="39"/>
    <cellStyle name="Ênfase5 2" xfId="88"/>
    <cellStyle name="Ênfase5 3" xfId="40"/>
    <cellStyle name="Ênfase6 2" xfId="89"/>
    <cellStyle name="Ênfase6 3" xfId="41"/>
    <cellStyle name="Entrada 2" xfId="90"/>
    <cellStyle name="Entrada 3" xfId="42"/>
    <cellStyle name="Hiperlink 2" xfId="112"/>
    <cellStyle name="Moeda" xfId="1" builtinId="4"/>
    <cellStyle name="Moeda 2" xfId="9"/>
    <cellStyle name="Moeda 2 2" xfId="91"/>
    <cellStyle name="Moeda 3" xfId="104"/>
    <cellStyle name="Moeda 4" xfId="43"/>
    <cellStyle name="Moeda 5" xfId="13"/>
    <cellStyle name="Normal" xfId="0" builtinId="0"/>
    <cellStyle name="Normal 10" xfId="110"/>
    <cellStyle name="Normal 11" xfId="111"/>
    <cellStyle name="Normal 2" xfId="5"/>
    <cellStyle name="Normal 2 2" xfId="6"/>
    <cellStyle name="Normal 2 2 2" xfId="12"/>
    <cellStyle name="Normal 2 3" xfId="11"/>
    <cellStyle name="Normal 2 4" xfId="44"/>
    <cellStyle name="Normal 3" xfId="8"/>
    <cellStyle name="Normal 3 2" xfId="45"/>
    <cellStyle name="Normal 4" xfId="4"/>
    <cellStyle name="Normal 5" xfId="60"/>
    <cellStyle name="Normal 6" xfId="103"/>
    <cellStyle name="Normal 7" xfId="2"/>
    <cellStyle name="Normal 8" xfId="108"/>
    <cellStyle name="Normal 9" xfId="109"/>
    <cellStyle name="Nota 2" xfId="92"/>
    <cellStyle name="Nota 3" xfId="46"/>
    <cellStyle name="Porcentagem 2" xfId="10"/>
    <cellStyle name="Porcentagem 2 2" xfId="48"/>
    <cellStyle name="Porcentagem 3" xfId="93"/>
    <cellStyle name="Porcentagem 4" xfId="61"/>
    <cellStyle name="Porcentagem 5" xfId="106"/>
    <cellStyle name="Porcentagem 6" xfId="47"/>
    <cellStyle name="Porcentagem 7" xfId="3"/>
    <cellStyle name="Saída 2" xfId="94"/>
    <cellStyle name="Saída 3" xfId="49"/>
    <cellStyle name="Texto de Aviso 2" xfId="95"/>
    <cellStyle name="Texto de Aviso 3" xfId="50"/>
    <cellStyle name="Texto Explicativo 2" xfId="96"/>
    <cellStyle name="Texto Explicativo 3" xfId="51"/>
    <cellStyle name="Título 1 2" xfId="97"/>
    <cellStyle name="Título 1 3" xfId="52"/>
    <cellStyle name="Título 2 2" xfId="98"/>
    <cellStyle name="Título 2 3" xfId="53"/>
    <cellStyle name="Título 3 2" xfId="99"/>
    <cellStyle name="Título 3 3" xfId="54"/>
    <cellStyle name="Título 4 2" xfId="100"/>
    <cellStyle name="Título 4 3" xfId="55"/>
    <cellStyle name="Título 5" xfId="56"/>
    <cellStyle name="Total 2" xfId="101"/>
    <cellStyle name="Total 3" xfId="57"/>
    <cellStyle name="Vírgula 2" xfId="7"/>
    <cellStyle name="Vírgula 2 2" xfId="59"/>
    <cellStyle name="Vírgula 3" xfId="102"/>
    <cellStyle name="Vírgula 4" xfId="105"/>
    <cellStyle name="Vírgula 5" xfId="58"/>
    <cellStyle name="Vírgula 6" xfId="10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40104</xdr:colOff>
      <xdr:row>0</xdr:row>
      <xdr:rowOff>46924</xdr:rowOff>
    </xdr:from>
    <xdr:to>
      <xdr:col>1</xdr:col>
      <xdr:colOff>729915</xdr:colOff>
      <xdr:row>3</xdr:row>
      <xdr:rowOff>184485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A21B1C41-0D62-41FB-AA55-76AE030E4E11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40" r="4613" b="12421"/>
        <a:stretch/>
      </xdr:blipFill>
      <xdr:spPr>
        <a:xfrm>
          <a:off x="40104" y="46924"/>
          <a:ext cx="689811" cy="6749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6"/>
  <sheetViews>
    <sheetView tabSelected="1" view="pageBreakPreview" topLeftCell="B1" zoomScale="95" zoomScaleNormal="100" zoomScaleSheetLayoutView="95" workbookViewId="0">
      <selection activeCell="L7" sqref="L7"/>
    </sheetView>
  </sheetViews>
  <sheetFormatPr defaultRowHeight="13.8" x14ac:dyDescent="0.25"/>
  <cols>
    <col min="1" max="1" width="6.8984375" style="38" hidden="1" customWidth="1"/>
    <col min="2" max="2" width="10" style="38" bestFit="1" customWidth="1"/>
    <col min="3" max="3" width="6.3984375" style="38" bestFit="1" customWidth="1"/>
    <col min="4" max="4" width="60" style="38" bestFit="1" customWidth="1"/>
    <col min="5" max="5" width="8" style="38" bestFit="1" customWidth="1"/>
    <col min="6" max="6" width="10.69921875" style="38" customWidth="1"/>
    <col min="7" max="7" width="13" style="38" hidden="1" customWidth="1"/>
    <col min="8" max="9" width="13" style="38" bestFit="1" customWidth="1"/>
    <col min="10" max="11" width="14.296875" style="38" bestFit="1" customWidth="1"/>
    <col min="12" max="16384" width="8.796875" style="1"/>
  </cols>
  <sheetData>
    <row r="1" spans="1:11" ht="14.4" customHeight="1" x14ac:dyDescent="0.25">
      <c r="A1" s="23"/>
      <c r="B1" s="66"/>
      <c r="C1" s="70" t="s">
        <v>669</v>
      </c>
      <c r="D1" s="71"/>
      <c r="E1" s="71"/>
      <c r="F1" s="24"/>
      <c r="G1" s="25"/>
      <c r="H1" s="25"/>
      <c r="I1" s="25"/>
      <c r="J1" s="25"/>
      <c r="K1" s="26"/>
    </row>
    <row r="2" spans="1:11" ht="13.8" customHeight="1" x14ac:dyDescent="0.25">
      <c r="A2" s="10"/>
      <c r="B2" s="67"/>
      <c r="C2" s="72"/>
      <c r="D2" s="73"/>
      <c r="E2" s="73"/>
      <c r="F2" s="15" t="s">
        <v>0</v>
      </c>
      <c r="G2" s="56"/>
      <c r="H2" s="76" t="s">
        <v>374</v>
      </c>
      <c r="I2" s="76"/>
      <c r="J2" s="76"/>
      <c r="K2" s="77"/>
    </row>
    <row r="3" spans="1:11" ht="13.8" customHeight="1" x14ac:dyDescent="0.25">
      <c r="A3" s="11"/>
      <c r="B3" s="68"/>
      <c r="C3" s="72"/>
      <c r="D3" s="73"/>
      <c r="E3" s="73"/>
      <c r="F3" s="15" t="s">
        <v>1</v>
      </c>
      <c r="G3" s="56"/>
      <c r="H3" s="17">
        <v>0.20580000000000001</v>
      </c>
      <c r="I3" s="16"/>
      <c r="J3" s="16"/>
      <c r="K3" s="18"/>
    </row>
    <row r="4" spans="1:11" ht="15.6" x14ac:dyDescent="0.25">
      <c r="A4" s="12"/>
      <c r="B4" s="69"/>
      <c r="C4" s="74"/>
      <c r="D4" s="75"/>
      <c r="E4" s="75"/>
      <c r="F4" s="14"/>
      <c r="G4" s="8"/>
      <c r="H4" s="8"/>
      <c r="I4" s="7"/>
      <c r="J4" s="7"/>
      <c r="K4" s="9"/>
    </row>
    <row r="5" spans="1:11" ht="13.8" customHeight="1" x14ac:dyDescent="0.25">
      <c r="A5" s="78" t="s">
        <v>685</v>
      </c>
      <c r="B5" s="79"/>
      <c r="C5" s="79"/>
      <c r="D5" s="79"/>
      <c r="E5" s="79"/>
      <c r="F5" s="80"/>
      <c r="G5" s="80"/>
      <c r="H5" s="80"/>
      <c r="I5" s="80"/>
      <c r="J5" s="80"/>
      <c r="K5" s="81"/>
    </row>
    <row r="6" spans="1:11" ht="30" customHeight="1" x14ac:dyDescent="0.25">
      <c r="A6" s="39" t="s">
        <v>2</v>
      </c>
      <c r="B6" s="13" t="s">
        <v>3</v>
      </c>
      <c r="C6" s="27" t="s">
        <v>4</v>
      </c>
      <c r="D6" s="27" t="s">
        <v>5</v>
      </c>
      <c r="E6" s="28" t="s">
        <v>6</v>
      </c>
      <c r="F6" s="13" t="s">
        <v>413</v>
      </c>
      <c r="G6" s="13" t="s">
        <v>7</v>
      </c>
      <c r="H6" s="13" t="s">
        <v>8</v>
      </c>
      <c r="I6" s="13" t="s">
        <v>412</v>
      </c>
      <c r="J6" s="59" t="s">
        <v>9</v>
      </c>
      <c r="K6" s="60" t="s">
        <v>684</v>
      </c>
    </row>
    <row r="7" spans="1:11" ht="39.6" x14ac:dyDescent="0.25">
      <c r="A7" s="42" t="s">
        <v>493</v>
      </c>
      <c r="B7" s="43">
        <v>39511</v>
      </c>
      <c r="C7" s="44" t="s">
        <v>10</v>
      </c>
      <c r="D7" s="44" t="s">
        <v>93</v>
      </c>
      <c r="E7" s="45" t="s">
        <v>383</v>
      </c>
      <c r="F7" s="32">
        <v>783.62000000000012</v>
      </c>
      <c r="G7" s="6">
        <v>130.16</v>
      </c>
      <c r="H7" s="46">
        <f t="shared" ref="H7:H70" si="0">G7*(1+$H$3)</f>
        <v>156.94692799999999</v>
      </c>
      <c r="I7" s="46">
        <f t="shared" ref="I7:I70" si="1">F7*H7</f>
        <v>122986.75171936001</v>
      </c>
      <c r="J7" s="61">
        <f t="shared" ref="J7:J70" si="2">I7/$I$264</f>
        <v>7.3095939289912731E-2</v>
      </c>
      <c r="K7" s="47">
        <f>J7</f>
        <v>7.3095939289912731E-2</v>
      </c>
    </row>
    <row r="8" spans="1:11" ht="26.4" x14ac:dyDescent="0.25">
      <c r="A8" s="40" t="s">
        <v>496</v>
      </c>
      <c r="B8" s="29" t="s">
        <v>96</v>
      </c>
      <c r="C8" s="30" t="s">
        <v>10</v>
      </c>
      <c r="D8" s="30" t="s">
        <v>97</v>
      </c>
      <c r="E8" s="31" t="s">
        <v>383</v>
      </c>
      <c r="F8" s="20">
        <v>62.4</v>
      </c>
      <c r="G8" s="5">
        <v>1577.6500000000003</v>
      </c>
      <c r="H8" s="22">
        <f t="shared" si="0"/>
        <v>1902.3303700000004</v>
      </c>
      <c r="I8" s="22">
        <f t="shared" si="1"/>
        <v>118705.41508800002</v>
      </c>
      <c r="J8" s="62">
        <f t="shared" si="2"/>
        <v>7.0551369910605302E-2</v>
      </c>
      <c r="K8" s="41">
        <f t="shared" ref="K8:K71" si="3">J8+K7</f>
        <v>0.14364730920051805</v>
      </c>
    </row>
    <row r="9" spans="1:11" ht="39" customHeight="1" x14ac:dyDescent="0.25">
      <c r="A9" s="40" t="s">
        <v>645</v>
      </c>
      <c r="B9" s="29">
        <v>92398</v>
      </c>
      <c r="C9" s="30" t="s">
        <v>10</v>
      </c>
      <c r="D9" s="30" t="s">
        <v>381</v>
      </c>
      <c r="E9" s="31" t="s">
        <v>383</v>
      </c>
      <c r="F9" s="20">
        <v>814.1</v>
      </c>
      <c r="G9" s="5">
        <v>80.400000000000006</v>
      </c>
      <c r="H9" s="22">
        <f t="shared" si="0"/>
        <v>96.94632</v>
      </c>
      <c r="I9" s="22">
        <f t="shared" si="1"/>
        <v>78923.999112000005</v>
      </c>
      <c r="J9" s="62">
        <f t="shared" si="2"/>
        <v>4.6907685315342347E-2</v>
      </c>
      <c r="K9" s="41">
        <f t="shared" si="3"/>
        <v>0.19055499451586039</v>
      </c>
    </row>
    <row r="10" spans="1:11" ht="39" customHeight="1" x14ac:dyDescent="0.25">
      <c r="A10" s="40" t="s">
        <v>627</v>
      </c>
      <c r="B10" s="29" t="s">
        <v>325</v>
      </c>
      <c r="C10" s="30" t="s">
        <v>10</v>
      </c>
      <c r="D10" s="30" t="s">
        <v>326</v>
      </c>
      <c r="E10" s="31" t="s">
        <v>29</v>
      </c>
      <c r="F10" s="20">
        <v>4</v>
      </c>
      <c r="G10" s="5">
        <v>15359.790000000003</v>
      </c>
      <c r="H10" s="22">
        <f t="shared" si="0"/>
        <v>18520.834782000002</v>
      </c>
      <c r="I10" s="22">
        <f t="shared" si="1"/>
        <v>74083.339128000007</v>
      </c>
      <c r="J10" s="62">
        <f t="shared" si="2"/>
        <v>4.4030687725220008E-2</v>
      </c>
      <c r="K10" s="41">
        <f t="shared" si="3"/>
        <v>0.2345856822410804</v>
      </c>
    </row>
    <row r="11" spans="1:11" ht="39" customHeight="1" x14ac:dyDescent="0.25">
      <c r="A11" s="40" t="s">
        <v>628</v>
      </c>
      <c r="B11" s="29" t="s">
        <v>327</v>
      </c>
      <c r="C11" s="30" t="s">
        <v>10</v>
      </c>
      <c r="D11" s="30" t="s">
        <v>328</v>
      </c>
      <c r="E11" s="31" t="s">
        <v>29</v>
      </c>
      <c r="F11" s="20">
        <v>12</v>
      </c>
      <c r="G11" s="5">
        <v>4239.87</v>
      </c>
      <c r="H11" s="22">
        <f t="shared" si="0"/>
        <v>5112.435246</v>
      </c>
      <c r="I11" s="22">
        <f t="shared" si="1"/>
        <v>61349.222951999996</v>
      </c>
      <c r="J11" s="62">
        <f t="shared" si="2"/>
        <v>3.6462293813690524E-2</v>
      </c>
      <c r="K11" s="41">
        <f t="shared" si="3"/>
        <v>0.27104797605477093</v>
      </c>
    </row>
    <row r="12" spans="1:11" s="21" customFormat="1" x14ac:dyDescent="0.25">
      <c r="A12" s="40" t="s">
        <v>662</v>
      </c>
      <c r="B12" s="29" t="s">
        <v>361</v>
      </c>
      <c r="C12" s="30" t="s">
        <v>34</v>
      </c>
      <c r="D12" s="30" t="s">
        <v>362</v>
      </c>
      <c r="E12" s="31" t="s">
        <v>29</v>
      </c>
      <c r="F12" s="20">
        <v>1</v>
      </c>
      <c r="G12" s="5">
        <v>43909.429999999993</v>
      </c>
      <c r="H12" s="22">
        <f t="shared" si="0"/>
        <v>52945.990693999993</v>
      </c>
      <c r="I12" s="22">
        <f t="shared" si="1"/>
        <v>52945.990693999993</v>
      </c>
      <c r="J12" s="62">
        <f t="shared" si="2"/>
        <v>3.1467917213100029E-2</v>
      </c>
      <c r="K12" s="41">
        <f t="shared" si="3"/>
        <v>0.30251589326787098</v>
      </c>
    </row>
    <row r="13" spans="1:11" s="19" customFormat="1" x14ac:dyDescent="0.25">
      <c r="A13" s="42" t="s">
        <v>467</v>
      </c>
      <c r="B13" s="43" t="s">
        <v>75</v>
      </c>
      <c r="C13" s="44" t="s">
        <v>34</v>
      </c>
      <c r="D13" s="44" t="s">
        <v>76</v>
      </c>
      <c r="E13" s="45" t="s">
        <v>29</v>
      </c>
      <c r="F13" s="32">
        <v>0.29000000000000004</v>
      </c>
      <c r="G13" s="6">
        <v>145700.81</v>
      </c>
      <c r="H13" s="46">
        <f t="shared" si="0"/>
        <v>175686.03669799998</v>
      </c>
      <c r="I13" s="46">
        <f t="shared" si="1"/>
        <v>50948.950642420001</v>
      </c>
      <c r="J13" s="61">
        <f t="shared" si="2"/>
        <v>3.0280996538075509E-2</v>
      </c>
      <c r="K13" s="47">
        <f t="shared" si="3"/>
        <v>0.33279688980594652</v>
      </c>
    </row>
    <row r="14" spans="1:11" ht="39" customHeight="1" x14ac:dyDescent="0.25">
      <c r="A14" s="40" t="s">
        <v>484</v>
      </c>
      <c r="B14" s="29" t="s">
        <v>85</v>
      </c>
      <c r="C14" s="30" t="s">
        <v>10</v>
      </c>
      <c r="D14" s="30" t="s">
        <v>86</v>
      </c>
      <c r="E14" s="31" t="s">
        <v>383</v>
      </c>
      <c r="F14" s="20">
        <v>570.42999999999995</v>
      </c>
      <c r="G14" s="5">
        <v>61.04999999999999</v>
      </c>
      <c r="H14" s="22">
        <f t="shared" si="0"/>
        <v>73.61408999999999</v>
      </c>
      <c r="I14" s="22">
        <f t="shared" si="1"/>
        <v>41991.685358699993</v>
      </c>
      <c r="J14" s="62">
        <f t="shared" si="2"/>
        <v>2.4957335979282375E-2</v>
      </c>
      <c r="K14" s="41">
        <f t="shared" si="3"/>
        <v>0.35775422578522886</v>
      </c>
    </row>
    <row r="15" spans="1:11" ht="52.05" customHeight="1" x14ac:dyDescent="0.25">
      <c r="A15" s="40" t="s">
        <v>559</v>
      </c>
      <c r="B15" s="29" t="s">
        <v>198</v>
      </c>
      <c r="C15" s="30" t="s">
        <v>34</v>
      </c>
      <c r="D15" s="30" t="s">
        <v>199</v>
      </c>
      <c r="E15" s="31" t="s">
        <v>29</v>
      </c>
      <c r="F15" s="20">
        <v>158</v>
      </c>
      <c r="G15" s="5">
        <v>213.91</v>
      </c>
      <c r="H15" s="22">
        <f t="shared" si="0"/>
        <v>257.93267800000001</v>
      </c>
      <c r="I15" s="22">
        <f t="shared" si="1"/>
        <v>40753.363124000003</v>
      </c>
      <c r="J15" s="62">
        <f t="shared" si="2"/>
        <v>2.4221351610042945E-2</v>
      </c>
      <c r="K15" s="41">
        <f t="shared" si="3"/>
        <v>0.38197557739527183</v>
      </c>
    </row>
    <row r="16" spans="1:11" s="2" customFormat="1" ht="25.95" customHeight="1" x14ac:dyDescent="0.25">
      <c r="A16" s="40" t="s">
        <v>644</v>
      </c>
      <c r="B16" s="4" t="s">
        <v>379</v>
      </c>
      <c r="C16" s="3" t="s">
        <v>10</v>
      </c>
      <c r="D16" s="3" t="s">
        <v>380</v>
      </c>
      <c r="E16" s="36" t="s">
        <v>385</v>
      </c>
      <c r="F16" s="20">
        <v>162.82000000000002</v>
      </c>
      <c r="G16" s="5">
        <v>192</v>
      </c>
      <c r="H16" s="22">
        <f t="shared" si="0"/>
        <v>231.5136</v>
      </c>
      <c r="I16" s="22">
        <f t="shared" si="1"/>
        <v>37695.044352000004</v>
      </c>
      <c r="J16" s="62">
        <f t="shared" si="2"/>
        <v>2.2403670598372467E-2</v>
      </c>
      <c r="K16" s="41">
        <f t="shared" si="3"/>
        <v>0.40437924799364428</v>
      </c>
    </row>
    <row r="17" spans="1:11" s="2" customFormat="1" ht="25.95" customHeight="1" x14ac:dyDescent="0.25">
      <c r="A17" s="40" t="s">
        <v>643</v>
      </c>
      <c r="B17" s="4" t="s">
        <v>378</v>
      </c>
      <c r="C17" s="3" t="s">
        <v>10</v>
      </c>
      <c r="D17" s="3" t="s">
        <v>386</v>
      </c>
      <c r="E17" s="36" t="s">
        <v>11</v>
      </c>
      <c r="F17" s="20">
        <v>180</v>
      </c>
      <c r="G17" s="5">
        <v>172.24</v>
      </c>
      <c r="H17" s="22">
        <f t="shared" si="0"/>
        <v>207.686992</v>
      </c>
      <c r="I17" s="22">
        <f t="shared" si="1"/>
        <v>37383.658560000003</v>
      </c>
      <c r="J17" s="62">
        <f t="shared" si="2"/>
        <v>2.2218601583786968E-2</v>
      </c>
      <c r="K17" s="41">
        <f t="shared" si="3"/>
        <v>0.42659784957743124</v>
      </c>
    </row>
    <row r="18" spans="1:11" s="2" customFormat="1" ht="25.95" customHeight="1" x14ac:dyDescent="0.25">
      <c r="A18" s="40" t="s">
        <v>499</v>
      </c>
      <c r="B18" s="29" t="s">
        <v>102</v>
      </c>
      <c r="C18" s="30" t="s">
        <v>10</v>
      </c>
      <c r="D18" s="30" t="s">
        <v>103</v>
      </c>
      <c r="E18" s="31" t="s">
        <v>383</v>
      </c>
      <c r="F18" s="20">
        <v>2239.5300000000002</v>
      </c>
      <c r="G18" s="5">
        <v>12.93</v>
      </c>
      <c r="H18" s="22">
        <f t="shared" si="0"/>
        <v>15.590994</v>
      </c>
      <c r="I18" s="22">
        <f t="shared" si="1"/>
        <v>34916.498792820006</v>
      </c>
      <c r="J18" s="62">
        <f t="shared" si="2"/>
        <v>2.075226998270675E-2</v>
      </c>
      <c r="K18" s="41">
        <f t="shared" si="3"/>
        <v>0.44735011956013798</v>
      </c>
    </row>
    <row r="19" spans="1:11" s="2" customFormat="1" ht="52.8" x14ac:dyDescent="0.25">
      <c r="A19" s="40" t="s">
        <v>491</v>
      </c>
      <c r="B19" s="29" t="s">
        <v>85</v>
      </c>
      <c r="C19" s="30" t="s">
        <v>10</v>
      </c>
      <c r="D19" s="30" t="s">
        <v>86</v>
      </c>
      <c r="E19" s="31" t="s">
        <v>383</v>
      </c>
      <c r="F19" s="20">
        <v>427.43</v>
      </c>
      <c r="G19" s="5">
        <v>61.04999999999999</v>
      </c>
      <c r="H19" s="22">
        <f t="shared" si="0"/>
        <v>73.61408999999999</v>
      </c>
      <c r="I19" s="22">
        <f t="shared" si="1"/>
        <v>31464.870488699995</v>
      </c>
      <c r="J19" s="62">
        <f t="shared" si="2"/>
        <v>1.8700829405228804E-2</v>
      </c>
      <c r="K19" s="41">
        <f t="shared" si="3"/>
        <v>0.46605094896536681</v>
      </c>
    </row>
    <row r="20" spans="1:11" s="19" customFormat="1" ht="25.95" customHeight="1" x14ac:dyDescent="0.25">
      <c r="A20" s="40" t="s">
        <v>641</v>
      </c>
      <c r="B20" s="29">
        <v>103270</v>
      </c>
      <c r="C20" s="30" t="s">
        <v>10</v>
      </c>
      <c r="D20" s="30" t="s">
        <v>411</v>
      </c>
      <c r="E20" s="31" t="s">
        <v>29</v>
      </c>
      <c r="F20" s="20">
        <v>3</v>
      </c>
      <c r="G20" s="5">
        <v>8556.7800000000007</v>
      </c>
      <c r="H20" s="22">
        <f t="shared" si="0"/>
        <v>10317.765324</v>
      </c>
      <c r="I20" s="22">
        <f t="shared" si="1"/>
        <v>30953.295972</v>
      </c>
      <c r="J20" s="62">
        <f t="shared" si="2"/>
        <v>1.8396780234954776E-2</v>
      </c>
      <c r="K20" s="41">
        <f t="shared" si="3"/>
        <v>0.48444772920032159</v>
      </c>
    </row>
    <row r="21" spans="1:11" s="19" customFormat="1" ht="25.95" customHeight="1" x14ac:dyDescent="0.25">
      <c r="A21" s="40" t="s">
        <v>632</v>
      </c>
      <c r="B21" s="29" t="s">
        <v>336</v>
      </c>
      <c r="C21" s="30" t="s">
        <v>34</v>
      </c>
      <c r="D21" s="30" t="s">
        <v>337</v>
      </c>
      <c r="E21" s="31" t="s">
        <v>29</v>
      </c>
      <c r="F21" s="20">
        <v>14</v>
      </c>
      <c r="G21" s="5">
        <v>1781.97</v>
      </c>
      <c r="H21" s="22">
        <f t="shared" si="0"/>
        <v>2148.6994260000001</v>
      </c>
      <c r="I21" s="22">
        <f t="shared" si="1"/>
        <v>30081.791964000004</v>
      </c>
      <c r="J21" s="62">
        <f t="shared" si="2"/>
        <v>1.7878810590508467E-2</v>
      </c>
      <c r="K21" s="41">
        <f t="shared" si="3"/>
        <v>0.50232653979083008</v>
      </c>
    </row>
    <row r="22" spans="1:11" s="19" customFormat="1" ht="25.95" customHeight="1" x14ac:dyDescent="0.25">
      <c r="A22" s="42" t="s">
        <v>665</v>
      </c>
      <c r="B22" s="43">
        <v>20193</v>
      </c>
      <c r="C22" s="44" t="s">
        <v>10</v>
      </c>
      <c r="D22" s="44" t="s">
        <v>367</v>
      </c>
      <c r="E22" s="45" t="s">
        <v>368</v>
      </c>
      <c r="F22" s="32">
        <v>722.6</v>
      </c>
      <c r="G22" s="6">
        <v>33.75</v>
      </c>
      <c r="H22" s="46">
        <f t="shared" si="0"/>
        <v>40.695749999999997</v>
      </c>
      <c r="I22" s="46">
        <f t="shared" si="1"/>
        <v>29406.748949999997</v>
      </c>
      <c r="J22" s="61">
        <f t="shared" si="2"/>
        <v>1.7477605562490339E-2</v>
      </c>
      <c r="K22" s="47">
        <f t="shared" si="3"/>
        <v>0.51980414535332042</v>
      </c>
    </row>
    <row r="23" spans="1:11" s="19" customFormat="1" ht="39.6" x14ac:dyDescent="0.25">
      <c r="A23" s="40" t="s">
        <v>487</v>
      </c>
      <c r="B23" s="29" t="s">
        <v>90</v>
      </c>
      <c r="C23" s="30" t="s">
        <v>10</v>
      </c>
      <c r="D23" s="30" t="s">
        <v>671</v>
      </c>
      <c r="E23" s="31" t="s">
        <v>383</v>
      </c>
      <c r="F23" s="20">
        <v>225.86</v>
      </c>
      <c r="G23" s="5">
        <v>106.64</v>
      </c>
      <c r="H23" s="22">
        <f t="shared" si="0"/>
        <v>128.586512</v>
      </c>
      <c r="I23" s="22">
        <f t="shared" si="1"/>
        <v>29042.549600320002</v>
      </c>
      <c r="J23" s="62">
        <f t="shared" si="2"/>
        <v>1.7261147340922042E-2</v>
      </c>
      <c r="K23" s="41">
        <f t="shared" si="3"/>
        <v>0.53706529269424241</v>
      </c>
    </row>
    <row r="24" spans="1:11" s="2" customFormat="1" ht="52.05" customHeight="1" x14ac:dyDescent="0.25">
      <c r="A24" s="40" t="s">
        <v>635</v>
      </c>
      <c r="B24" s="29" t="s">
        <v>341</v>
      </c>
      <c r="C24" s="30" t="s">
        <v>34</v>
      </c>
      <c r="D24" s="30" t="s">
        <v>342</v>
      </c>
      <c r="E24" s="31" t="s">
        <v>11</v>
      </c>
      <c r="F24" s="20">
        <v>43.35</v>
      </c>
      <c r="G24" s="5">
        <v>510.93</v>
      </c>
      <c r="H24" s="22">
        <f t="shared" si="0"/>
        <v>616.07939399999998</v>
      </c>
      <c r="I24" s="22">
        <f t="shared" si="1"/>
        <v>26707.0417299</v>
      </c>
      <c r="J24" s="62">
        <f t="shared" si="2"/>
        <v>1.5873061720961232E-2</v>
      </c>
      <c r="K24" s="41">
        <f t="shared" si="3"/>
        <v>0.55293835441520367</v>
      </c>
    </row>
    <row r="25" spans="1:11" s="19" customFormat="1" ht="39.6" x14ac:dyDescent="0.25">
      <c r="A25" s="40" t="s">
        <v>476</v>
      </c>
      <c r="B25" s="29" t="s">
        <v>90</v>
      </c>
      <c r="C25" s="30" t="s">
        <v>10</v>
      </c>
      <c r="D25" s="30" t="s">
        <v>671</v>
      </c>
      <c r="E25" s="31" t="s">
        <v>383</v>
      </c>
      <c r="F25" s="20">
        <v>187.91</v>
      </c>
      <c r="G25" s="5">
        <v>106.64</v>
      </c>
      <c r="H25" s="22">
        <f t="shared" si="0"/>
        <v>128.586512</v>
      </c>
      <c r="I25" s="22">
        <f t="shared" si="1"/>
        <v>24162.691469919999</v>
      </c>
      <c r="J25" s="62">
        <f t="shared" si="2"/>
        <v>1.4360852726612328E-2</v>
      </c>
      <c r="K25" s="41">
        <f t="shared" si="3"/>
        <v>0.56729920714181603</v>
      </c>
    </row>
    <row r="26" spans="1:11" ht="25.95" customHeight="1" x14ac:dyDescent="0.25">
      <c r="A26" s="40" t="s">
        <v>613</v>
      </c>
      <c r="B26" s="29" t="s">
        <v>297</v>
      </c>
      <c r="C26" s="30" t="s">
        <v>10</v>
      </c>
      <c r="D26" s="30" t="s">
        <v>298</v>
      </c>
      <c r="E26" s="31" t="s">
        <v>11</v>
      </c>
      <c r="F26" s="20">
        <v>31.52</v>
      </c>
      <c r="G26" s="5">
        <v>616.12</v>
      </c>
      <c r="H26" s="22">
        <f t="shared" si="0"/>
        <v>742.91749600000003</v>
      </c>
      <c r="I26" s="22">
        <f t="shared" si="1"/>
        <v>23416.759473919999</v>
      </c>
      <c r="J26" s="62">
        <f t="shared" si="2"/>
        <v>1.391751554490972E-2</v>
      </c>
      <c r="K26" s="41">
        <f t="shared" si="3"/>
        <v>0.58121672268672575</v>
      </c>
    </row>
    <row r="27" spans="1:11" s="2" customFormat="1" ht="52.05" customHeight="1" x14ac:dyDescent="0.25">
      <c r="A27" s="40" t="s">
        <v>562</v>
      </c>
      <c r="B27" s="29" t="s">
        <v>202</v>
      </c>
      <c r="C27" s="30" t="s">
        <v>10</v>
      </c>
      <c r="D27" s="30" t="s">
        <v>203</v>
      </c>
      <c r="E27" s="31" t="s">
        <v>11</v>
      </c>
      <c r="F27" s="20">
        <v>788.26</v>
      </c>
      <c r="G27" s="5">
        <v>23.98</v>
      </c>
      <c r="H27" s="22">
        <f t="shared" si="0"/>
        <v>28.915084</v>
      </c>
      <c r="I27" s="22">
        <f t="shared" si="1"/>
        <v>22792.60411384</v>
      </c>
      <c r="J27" s="62">
        <f t="shared" si="2"/>
        <v>1.3546555082339023E-2</v>
      </c>
      <c r="K27" s="41">
        <f t="shared" si="3"/>
        <v>0.59476327776906479</v>
      </c>
    </row>
    <row r="28" spans="1:11" ht="25.8" customHeight="1" x14ac:dyDescent="0.25">
      <c r="A28" s="40" t="s">
        <v>473</v>
      </c>
      <c r="B28" s="29" t="s">
        <v>85</v>
      </c>
      <c r="C28" s="30" t="s">
        <v>10</v>
      </c>
      <c r="D28" s="30" t="s">
        <v>86</v>
      </c>
      <c r="E28" s="31" t="s">
        <v>383</v>
      </c>
      <c r="F28" s="20">
        <v>273.88</v>
      </c>
      <c r="G28" s="5">
        <v>61.04999999999999</v>
      </c>
      <c r="H28" s="22">
        <f t="shared" si="0"/>
        <v>73.61408999999999</v>
      </c>
      <c r="I28" s="22">
        <f t="shared" si="1"/>
        <v>20161.426969199998</v>
      </c>
      <c r="J28" s="62">
        <f t="shared" si="2"/>
        <v>1.1982741402110439E-2</v>
      </c>
      <c r="K28" s="41">
        <f t="shared" si="3"/>
        <v>0.60674601917117521</v>
      </c>
    </row>
    <row r="29" spans="1:11" s="2" customFormat="1" ht="52.05" customHeight="1" x14ac:dyDescent="0.25">
      <c r="A29" s="40" t="s">
        <v>534</v>
      </c>
      <c r="B29" s="29" t="s">
        <v>157</v>
      </c>
      <c r="C29" s="30" t="s">
        <v>10</v>
      </c>
      <c r="D29" s="30" t="s">
        <v>677</v>
      </c>
      <c r="E29" s="31" t="s">
        <v>11</v>
      </c>
      <c r="F29" s="20">
        <v>3205.2</v>
      </c>
      <c r="G29" s="5">
        <v>5.15</v>
      </c>
      <c r="H29" s="22">
        <f t="shared" si="0"/>
        <v>6.2098700000000004</v>
      </c>
      <c r="I29" s="22">
        <f t="shared" si="1"/>
        <v>19903.875324000001</v>
      </c>
      <c r="J29" s="62">
        <f t="shared" si="2"/>
        <v>1.1829668171389501E-2</v>
      </c>
      <c r="K29" s="41">
        <f t="shared" si="3"/>
        <v>0.61857568734256474</v>
      </c>
    </row>
    <row r="30" spans="1:11" ht="39" customHeight="1" x14ac:dyDescent="0.25">
      <c r="A30" s="40" t="s">
        <v>463</v>
      </c>
      <c r="B30" s="29" t="s">
        <v>69</v>
      </c>
      <c r="C30" s="30" t="s">
        <v>34</v>
      </c>
      <c r="D30" s="30" t="s">
        <v>70</v>
      </c>
      <c r="E30" s="31" t="s">
        <v>383</v>
      </c>
      <c r="F30" s="20">
        <v>14.37</v>
      </c>
      <c r="G30" s="5">
        <v>1113.6199999999999</v>
      </c>
      <c r="H30" s="22">
        <f t="shared" si="0"/>
        <v>1342.8029959999999</v>
      </c>
      <c r="I30" s="22">
        <f t="shared" si="1"/>
        <v>19296.079052519999</v>
      </c>
      <c r="J30" s="62">
        <f t="shared" si="2"/>
        <v>1.1468430568642539E-2</v>
      </c>
      <c r="K30" s="41">
        <f t="shared" si="3"/>
        <v>0.63004411791120729</v>
      </c>
    </row>
    <row r="31" spans="1:11" ht="39" customHeight="1" x14ac:dyDescent="0.25">
      <c r="A31" s="40" t="s">
        <v>612</v>
      </c>
      <c r="B31" s="29" t="s">
        <v>295</v>
      </c>
      <c r="C31" s="30" t="s">
        <v>10</v>
      </c>
      <c r="D31" s="30" t="s">
        <v>296</v>
      </c>
      <c r="E31" s="31" t="s">
        <v>11</v>
      </c>
      <c r="F31" s="20">
        <v>13.54</v>
      </c>
      <c r="G31" s="5">
        <v>1073.74</v>
      </c>
      <c r="H31" s="22">
        <f t="shared" si="0"/>
        <v>1294.715692</v>
      </c>
      <c r="I31" s="22">
        <f t="shared" si="1"/>
        <v>17530.45046968</v>
      </c>
      <c r="J31" s="62">
        <f t="shared" si="2"/>
        <v>1.0419046973291502E-2</v>
      </c>
      <c r="K31" s="41">
        <f t="shared" si="3"/>
        <v>0.64046316488449884</v>
      </c>
    </row>
    <row r="32" spans="1:11" ht="26.4" customHeight="1" x14ac:dyDescent="0.25">
      <c r="A32" s="40" t="s">
        <v>664</v>
      </c>
      <c r="B32" s="29" t="s">
        <v>365</v>
      </c>
      <c r="C32" s="30" t="s">
        <v>10</v>
      </c>
      <c r="D32" s="30" t="s">
        <v>366</v>
      </c>
      <c r="E32" s="31" t="s">
        <v>383</v>
      </c>
      <c r="F32" s="20">
        <v>722.6</v>
      </c>
      <c r="G32" s="5">
        <v>19.919999999999998</v>
      </c>
      <c r="H32" s="22">
        <f t="shared" si="0"/>
        <v>24.019535999999999</v>
      </c>
      <c r="I32" s="22">
        <f t="shared" si="1"/>
        <v>17356.516713599998</v>
      </c>
      <c r="J32" s="62">
        <f t="shared" si="2"/>
        <v>1.031567119421652E-2</v>
      </c>
      <c r="K32" s="41">
        <f t="shared" si="3"/>
        <v>0.65077883607871534</v>
      </c>
    </row>
    <row r="33" spans="1:11" ht="25.95" customHeight="1" x14ac:dyDescent="0.25">
      <c r="A33" s="40" t="s">
        <v>501</v>
      </c>
      <c r="B33" s="29">
        <v>88497</v>
      </c>
      <c r="C33" s="30" t="s">
        <v>10</v>
      </c>
      <c r="D33" s="30" t="s">
        <v>392</v>
      </c>
      <c r="E33" s="31" t="s">
        <v>383</v>
      </c>
      <c r="F33" s="20">
        <v>688.34699999999998</v>
      </c>
      <c r="G33" s="5">
        <v>20.84</v>
      </c>
      <c r="H33" s="22">
        <f t="shared" si="0"/>
        <v>25.128872000000001</v>
      </c>
      <c r="I33" s="22">
        <f t="shared" si="1"/>
        <v>17297.383654583999</v>
      </c>
      <c r="J33" s="62">
        <f t="shared" si="2"/>
        <v>1.0280526055155335E-2</v>
      </c>
      <c r="K33" s="41">
        <f t="shared" si="3"/>
        <v>0.66105936213387062</v>
      </c>
    </row>
    <row r="34" spans="1:11" ht="52.05" customHeight="1" x14ac:dyDescent="0.25">
      <c r="A34" s="42" t="s">
        <v>516</v>
      </c>
      <c r="B34" s="43" t="s">
        <v>128</v>
      </c>
      <c r="C34" s="44" t="s">
        <v>34</v>
      </c>
      <c r="D34" s="44" t="s">
        <v>129</v>
      </c>
      <c r="E34" s="45" t="s">
        <v>11</v>
      </c>
      <c r="F34" s="32">
        <v>120.29</v>
      </c>
      <c r="G34" s="6">
        <v>105.23</v>
      </c>
      <c r="H34" s="46">
        <f t="shared" si="0"/>
        <v>126.88633400000001</v>
      </c>
      <c r="I34" s="46">
        <f t="shared" si="1"/>
        <v>15263.157116860002</v>
      </c>
      <c r="J34" s="61">
        <f t="shared" si="2"/>
        <v>9.0715039659899702E-3</v>
      </c>
      <c r="K34" s="47">
        <f t="shared" si="3"/>
        <v>0.67013086609986061</v>
      </c>
    </row>
    <row r="35" spans="1:11" ht="64.95" customHeight="1" x14ac:dyDescent="0.25">
      <c r="A35" s="40" t="s">
        <v>623</v>
      </c>
      <c r="B35" s="29" t="s">
        <v>317</v>
      </c>
      <c r="C35" s="30" t="s">
        <v>10</v>
      </c>
      <c r="D35" s="30" t="s">
        <v>318</v>
      </c>
      <c r="E35" s="31" t="s">
        <v>383</v>
      </c>
      <c r="F35" s="20">
        <v>12.45</v>
      </c>
      <c r="G35" s="5">
        <v>912.96</v>
      </c>
      <c r="H35" s="22">
        <f t="shared" si="0"/>
        <v>1100.847168</v>
      </c>
      <c r="I35" s="22">
        <f t="shared" si="1"/>
        <v>13705.547241599999</v>
      </c>
      <c r="J35" s="62">
        <f t="shared" si="2"/>
        <v>8.1457541979240884E-3</v>
      </c>
      <c r="K35" s="41">
        <f t="shared" si="3"/>
        <v>0.67827662029778468</v>
      </c>
    </row>
    <row r="36" spans="1:11" ht="39" customHeight="1" x14ac:dyDescent="0.25">
      <c r="A36" s="40" t="s">
        <v>418</v>
      </c>
      <c r="B36" s="29" t="s">
        <v>18</v>
      </c>
      <c r="C36" s="30" t="s">
        <v>10</v>
      </c>
      <c r="D36" s="30" t="s">
        <v>19</v>
      </c>
      <c r="E36" s="31" t="s">
        <v>383</v>
      </c>
      <c r="F36" s="20">
        <v>10</v>
      </c>
      <c r="G36" s="5">
        <v>1011.08</v>
      </c>
      <c r="H36" s="22">
        <f t="shared" si="0"/>
        <v>1219.1602640000001</v>
      </c>
      <c r="I36" s="22">
        <f t="shared" si="1"/>
        <v>12191.602640000001</v>
      </c>
      <c r="J36" s="62">
        <f t="shared" si="2"/>
        <v>7.2459564462169475E-3</v>
      </c>
      <c r="K36" s="41">
        <f t="shared" si="3"/>
        <v>0.68552257674400163</v>
      </c>
    </row>
    <row r="37" spans="1:11" s="2" customFormat="1" ht="39" customHeight="1" x14ac:dyDescent="0.25">
      <c r="A37" s="40" t="s">
        <v>415</v>
      </c>
      <c r="B37" s="29" t="s">
        <v>12</v>
      </c>
      <c r="C37" s="30" t="s">
        <v>10</v>
      </c>
      <c r="D37" s="30" t="s">
        <v>13</v>
      </c>
      <c r="E37" s="31" t="s">
        <v>383</v>
      </c>
      <c r="F37" s="20">
        <v>10</v>
      </c>
      <c r="G37" s="5">
        <v>1005.81</v>
      </c>
      <c r="H37" s="22">
        <f t="shared" si="0"/>
        <v>1212.8056979999999</v>
      </c>
      <c r="I37" s="22">
        <f t="shared" si="1"/>
        <v>12128.056979999999</v>
      </c>
      <c r="J37" s="62">
        <f t="shared" si="2"/>
        <v>7.208188722128285E-3</v>
      </c>
      <c r="K37" s="41">
        <f t="shared" si="3"/>
        <v>0.69273076546612988</v>
      </c>
    </row>
    <row r="38" spans="1:11" ht="39" customHeight="1" x14ac:dyDescent="0.25">
      <c r="A38" s="42" t="s">
        <v>588</v>
      </c>
      <c r="B38" s="43">
        <v>36498</v>
      </c>
      <c r="C38" s="44" t="s">
        <v>10</v>
      </c>
      <c r="D38" s="44" t="s">
        <v>248</v>
      </c>
      <c r="E38" s="45" t="s">
        <v>29</v>
      </c>
      <c r="F38" s="32">
        <v>1</v>
      </c>
      <c r="G38" s="6">
        <v>9012.7660899999992</v>
      </c>
      <c r="H38" s="46">
        <f t="shared" si="0"/>
        <v>10867.593351321999</v>
      </c>
      <c r="I38" s="46">
        <f t="shared" si="1"/>
        <v>10867.593351321999</v>
      </c>
      <c r="J38" s="61">
        <f t="shared" si="2"/>
        <v>6.4590448380030261E-3</v>
      </c>
      <c r="K38" s="47">
        <f t="shared" si="3"/>
        <v>0.69918981030413296</v>
      </c>
    </row>
    <row r="39" spans="1:11" ht="25.95" customHeight="1" x14ac:dyDescent="0.25">
      <c r="A39" s="40" t="s">
        <v>500</v>
      </c>
      <c r="B39" s="29">
        <v>88411</v>
      </c>
      <c r="C39" s="30" t="s">
        <v>10</v>
      </c>
      <c r="D39" s="30" t="s">
        <v>391</v>
      </c>
      <c r="E39" s="31" t="s">
        <v>383</v>
      </c>
      <c r="F39" s="20">
        <v>2080.2999999999997</v>
      </c>
      <c r="G39" s="5">
        <v>4.32</v>
      </c>
      <c r="H39" s="22">
        <f t="shared" si="0"/>
        <v>5.2090560000000004</v>
      </c>
      <c r="I39" s="22">
        <f t="shared" si="1"/>
        <v>10836.399196799999</v>
      </c>
      <c r="J39" s="62">
        <f t="shared" si="2"/>
        <v>6.4405049059106387E-3</v>
      </c>
      <c r="K39" s="41">
        <f t="shared" si="3"/>
        <v>0.7056303152100436</v>
      </c>
    </row>
    <row r="40" spans="1:11" ht="25.95" customHeight="1" x14ac:dyDescent="0.25">
      <c r="A40" s="40" t="s">
        <v>575</v>
      </c>
      <c r="B40" s="29">
        <v>99253</v>
      </c>
      <c r="C40" s="30" t="s">
        <v>10</v>
      </c>
      <c r="D40" s="30" t="s">
        <v>227</v>
      </c>
      <c r="E40" s="31" t="s">
        <v>29</v>
      </c>
      <c r="F40" s="20">
        <v>14</v>
      </c>
      <c r="G40" s="5">
        <v>635.08000000000004</v>
      </c>
      <c r="H40" s="22">
        <f t="shared" si="0"/>
        <v>765.77946400000008</v>
      </c>
      <c r="I40" s="22">
        <f t="shared" si="1"/>
        <v>10720.912496000001</v>
      </c>
      <c r="J40" s="62">
        <f t="shared" si="2"/>
        <v>6.3718665464739116E-3</v>
      </c>
      <c r="K40" s="41">
        <f t="shared" si="3"/>
        <v>0.71200218175651753</v>
      </c>
    </row>
    <row r="41" spans="1:11" s="19" customFormat="1" ht="26.4" x14ac:dyDescent="0.25">
      <c r="A41" s="40" t="s">
        <v>629</v>
      </c>
      <c r="B41" s="29" t="s">
        <v>329</v>
      </c>
      <c r="C41" s="30" t="s">
        <v>10</v>
      </c>
      <c r="D41" s="30" t="s">
        <v>330</v>
      </c>
      <c r="E41" s="31" t="s">
        <v>29</v>
      </c>
      <c r="F41" s="20">
        <v>2</v>
      </c>
      <c r="G41" s="5">
        <v>4323.25</v>
      </c>
      <c r="H41" s="22">
        <f t="shared" si="0"/>
        <v>5212.9748499999996</v>
      </c>
      <c r="I41" s="22">
        <f t="shared" si="1"/>
        <v>10425.949699999999</v>
      </c>
      <c r="J41" s="62">
        <f t="shared" si="2"/>
        <v>6.1965583744327674E-3</v>
      </c>
      <c r="K41" s="41">
        <f t="shared" si="3"/>
        <v>0.71819874013095031</v>
      </c>
    </row>
    <row r="42" spans="1:11" ht="39" customHeight="1" x14ac:dyDescent="0.25">
      <c r="A42" s="40" t="s">
        <v>430</v>
      </c>
      <c r="B42" s="29">
        <v>104790</v>
      </c>
      <c r="C42" s="30" t="s">
        <v>10</v>
      </c>
      <c r="D42" s="30" t="s">
        <v>395</v>
      </c>
      <c r="E42" s="31" t="s">
        <v>383</v>
      </c>
      <c r="F42" s="20">
        <v>76.09</v>
      </c>
      <c r="G42" s="22">
        <v>113.07</v>
      </c>
      <c r="H42" s="22">
        <f t="shared" si="0"/>
        <v>136.33980599999998</v>
      </c>
      <c r="I42" s="22">
        <f t="shared" si="1"/>
        <v>10374.095838539999</v>
      </c>
      <c r="J42" s="62">
        <f t="shared" si="2"/>
        <v>6.1657395532488668E-3</v>
      </c>
      <c r="K42" s="41">
        <f t="shared" si="3"/>
        <v>0.72436447968419915</v>
      </c>
    </row>
    <row r="43" spans="1:11" ht="25.95" customHeight="1" x14ac:dyDescent="0.25">
      <c r="A43" s="40" t="s">
        <v>420</v>
      </c>
      <c r="B43" s="29">
        <v>97031</v>
      </c>
      <c r="C43" s="30" t="s">
        <v>10</v>
      </c>
      <c r="D43" s="30" t="s">
        <v>396</v>
      </c>
      <c r="E43" s="31" t="s">
        <v>11</v>
      </c>
      <c r="F43" s="20">
        <v>50</v>
      </c>
      <c r="G43" s="5">
        <v>171.92</v>
      </c>
      <c r="H43" s="22">
        <f t="shared" si="0"/>
        <v>207.30113599999999</v>
      </c>
      <c r="I43" s="22">
        <f t="shared" si="1"/>
        <v>10365.056799999998</v>
      </c>
      <c r="J43" s="62">
        <f t="shared" si="2"/>
        <v>6.1603672915774088E-3</v>
      </c>
      <c r="K43" s="41">
        <f t="shared" si="3"/>
        <v>0.73052484697577658</v>
      </c>
    </row>
    <row r="44" spans="1:11" ht="39" customHeight="1" x14ac:dyDescent="0.25">
      <c r="A44" s="40" t="s">
        <v>511</v>
      </c>
      <c r="B44" s="29" t="s">
        <v>118</v>
      </c>
      <c r="C44" s="30" t="s">
        <v>34</v>
      </c>
      <c r="D44" s="30" t="s">
        <v>119</v>
      </c>
      <c r="E44" s="31" t="s">
        <v>29</v>
      </c>
      <c r="F44" s="20">
        <v>60</v>
      </c>
      <c r="G44" s="5">
        <v>141.05000000000001</v>
      </c>
      <c r="H44" s="22">
        <f t="shared" si="0"/>
        <v>170.07809</v>
      </c>
      <c r="I44" s="22">
        <f t="shared" si="1"/>
        <v>10204.6854</v>
      </c>
      <c r="J44" s="62">
        <f t="shared" si="2"/>
        <v>6.0650521624731994E-3</v>
      </c>
      <c r="K44" s="41">
        <f t="shared" si="3"/>
        <v>0.73658989913824979</v>
      </c>
    </row>
    <row r="45" spans="1:11" ht="25.95" customHeight="1" x14ac:dyDescent="0.25">
      <c r="A45" s="40" t="s">
        <v>565</v>
      </c>
      <c r="B45" s="29" t="s">
        <v>208</v>
      </c>
      <c r="C45" s="30" t="s">
        <v>10</v>
      </c>
      <c r="D45" s="30" t="s">
        <v>209</v>
      </c>
      <c r="E45" s="31" t="s">
        <v>29</v>
      </c>
      <c r="F45" s="20">
        <v>2</v>
      </c>
      <c r="G45" s="5">
        <v>3972.9700000000003</v>
      </c>
      <c r="H45" s="22">
        <f t="shared" si="0"/>
        <v>4790.6072260000001</v>
      </c>
      <c r="I45" s="22">
        <f t="shared" si="1"/>
        <v>9581.2144520000002</v>
      </c>
      <c r="J45" s="62">
        <f t="shared" si="2"/>
        <v>5.694498473340694E-3</v>
      </c>
      <c r="K45" s="41">
        <f t="shared" si="3"/>
        <v>0.74228439761159049</v>
      </c>
    </row>
    <row r="46" spans="1:11" ht="25.95" customHeight="1" x14ac:dyDescent="0.25">
      <c r="A46" s="40" t="s">
        <v>634</v>
      </c>
      <c r="B46" s="29" t="s">
        <v>339</v>
      </c>
      <c r="C46" s="30" t="s">
        <v>10</v>
      </c>
      <c r="D46" s="30" t="s">
        <v>340</v>
      </c>
      <c r="E46" s="31" t="s">
        <v>29</v>
      </c>
      <c r="F46" s="20">
        <v>3</v>
      </c>
      <c r="G46" s="5">
        <v>2633.64</v>
      </c>
      <c r="H46" s="22">
        <f t="shared" si="0"/>
        <v>3175.6431119999997</v>
      </c>
      <c r="I46" s="22">
        <f t="shared" si="1"/>
        <v>9526.9293359999992</v>
      </c>
      <c r="J46" s="62">
        <f t="shared" si="2"/>
        <v>5.6622346604664709E-3</v>
      </c>
      <c r="K46" s="41">
        <f t="shared" si="3"/>
        <v>0.74794663227205693</v>
      </c>
    </row>
    <row r="47" spans="1:11" ht="52.05" customHeight="1" x14ac:dyDescent="0.25">
      <c r="A47" s="40" t="s">
        <v>475</v>
      </c>
      <c r="B47" s="29" t="s">
        <v>89</v>
      </c>
      <c r="C47" s="30" t="s">
        <v>10</v>
      </c>
      <c r="D47" s="30" t="s">
        <v>670</v>
      </c>
      <c r="E47" s="31" t="s">
        <v>383</v>
      </c>
      <c r="F47" s="20">
        <v>110.4</v>
      </c>
      <c r="G47" s="5">
        <v>63.07</v>
      </c>
      <c r="H47" s="22">
        <f t="shared" si="0"/>
        <v>76.049806000000004</v>
      </c>
      <c r="I47" s="22">
        <f t="shared" si="1"/>
        <v>8395.898582400001</v>
      </c>
      <c r="J47" s="62">
        <f t="shared" si="2"/>
        <v>4.9900179042355183E-3</v>
      </c>
      <c r="K47" s="41">
        <f t="shared" si="3"/>
        <v>0.75293665017629241</v>
      </c>
    </row>
    <row r="48" spans="1:11" ht="64.95" customHeight="1" x14ac:dyDescent="0.25">
      <c r="A48" s="40" t="s">
        <v>471</v>
      </c>
      <c r="B48" s="29" t="s">
        <v>81</v>
      </c>
      <c r="C48" s="30" t="s">
        <v>10</v>
      </c>
      <c r="D48" s="30" t="s">
        <v>82</v>
      </c>
      <c r="E48" s="31" t="s">
        <v>11</v>
      </c>
      <c r="F48" s="20">
        <v>41.15</v>
      </c>
      <c r="G48" s="5">
        <v>164.51</v>
      </c>
      <c r="H48" s="22">
        <f t="shared" si="0"/>
        <v>198.36615799999998</v>
      </c>
      <c r="I48" s="22">
        <f t="shared" si="1"/>
        <v>8162.767401699999</v>
      </c>
      <c r="J48" s="62">
        <f t="shared" si="2"/>
        <v>4.8514587310497896E-3</v>
      </c>
      <c r="K48" s="41">
        <f t="shared" si="3"/>
        <v>0.75778810890734216</v>
      </c>
    </row>
    <row r="49" spans="1:11" ht="52.05" customHeight="1" x14ac:dyDescent="0.25">
      <c r="A49" s="42" t="s">
        <v>436</v>
      </c>
      <c r="B49" s="43" t="s">
        <v>57</v>
      </c>
      <c r="C49" s="44" t="s">
        <v>34</v>
      </c>
      <c r="D49" s="44" t="s">
        <v>58</v>
      </c>
      <c r="E49" s="45" t="s">
        <v>29</v>
      </c>
      <c r="F49" s="32">
        <v>1</v>
      </c>
      <c r="G49" s="6">
        <v>6720.02</v>
      </c>
      <c r="H49" s="46">
        <f t="shared" si="0"/>
        <v>8103.0001160000002</v>
      </c>
      <c r="I49" s="46">
        <f t="shared" si="1"/>
        <v>8103.0001160000002</v>
      </c>
      <c r="J49" s="61">
        <f t="shared" si="2"/>
        <v>4.8159366457359264E-3</v>
      </c>
      <c r="K49" s="47">
        <f t="shared" si="3"/>
        <v>0.76260404555307804</v>
      </c>
    </row>
    <row r="50" spans="1:11" ht="25.95" customHeight="1" x14ac:dyDescent="0.25">
      <c r="A50" s="40" t="s">
        <v>417</v>
      </c>
      <c r="B50" s="29" t="s">
        <v>16</v>
      </c>
      <c r="C50" s="30" t="s">
        <v>10</v>
      </c>
      <c r="D50" s="30" t="s">
        <v>17</v>
      </c>
      <c r="E50" s="31" t="s">
        <v>383</v>
      </c>
      <c r="F50" s="20">
        <v>10</v>
      </c>
      <c r="G50" s="5">
        <v>651.42999999999995</v>
      </c>
      <c r="H50" s="22">
        <f t="shared" si="0"/>
        <v>785.49429399999997</v>
      </c>
      <c r="I50" s="22">
        <f t="shared" si="1"/>
        <v>7854.9429399999999</v>
      </c>
      <c r="J50" s="62">
        <f t="shared" si="2"/>
        <v>4.6685063573200002E-3</v>
      </c>
      <c r="K50" s="41">
        <f t="shared" si="3"/>
        <v>0.767272551910398</v>
      </c>
    </row>
    <row r="51" spans="1:11" ht="25.95" customHeight="1" x14ac:dyDescent="0.25">
      <c r="A51" s="40" t="s">
        <v>458</v>
      </c>
      <c r="B51" s="29" t="s">
        <v>39</v>
      </c>
      <c r="C51" s="30" t="s">
        <v>10</v>
      </c>
      <c r="D51" s="30" t="s">
        <v>40</v>
      </c>
      <c r="E51" s="31" t="s">
        <v>383</v>
      </c>
      <c r="F51" s="20">
        <v>6.6</v>
      </c>
      <c r="G51" s="5">
        <v>986.5</v>
      </c>
      <c r="H51" s="22">
        <f t="shared" si="0"/>
        <v>1189.5217</v>
      </c>
      <c r="I51" s="22">
        <f t="shared" si="1"/>
        <v>7850.8432199999997</v>
      </c>
      <c r="J51" s="62">
        <f t="shared" si="2"/>
        <v>4.6660697299594411E-3</v>
      </c>
      <c r="K51" s="41">
        <f t="shared" si="3"/>
        <v>0.77193862164035743</v>
      </c>
    </row>
    <row r="52" spans="1:11" ht="39" customHeight="1" x14ac:dyDescent="0.25">
      <c r="A52" s="40" t="s">
        <v>457</v>
      </c>
      <c r="B52" s="29" t="s">
        <v>55</v>
      </c>
      <c r="C52" s="30" t="s">
        <v>34</v>
      </c>
      <c r="D52" s="30" t="s">
        <v>56</v>
      </c>
      <c r="E52" s="31" t="s">
        <v>383</v>
      </c>
      <c r="F52" s="20">
        <v>5.76</v>
      </c>
      <c r="G52" s="5">
        <v>1113.6213</v>
      </c>
      <c r="H52" s="22">
        <f t="shared" si="0"/>
        <v>1342.8045635400001</v>
      </c>
      <c r="I52" s="22">
        <f t="shared" si="1"/>
        <v>7734.5542859904008</v>
      </c>
      <c r="J52" s="62">
        <f t="shared" si="2"/>
        <v>4.596954571280799E-3</v>
      </c>
      <c r="K52" s="41">
        <f t="shared" si="3"/>
        <v>0.77653557621163827</v>
      </c>
    </row>
    <row r="53" spans="1:11" ht="39" customHeight="1" x14ac:dyDescent="0.25">
      <c r="A53" s="40" t="s">
        <v>567</v>
      </c>
      <c r="B53" s="29" t="s">
        <v>212</v>
      </c>
      <c r="C53" s="30" t="s">
        <v>34</v>
      </c>
      <c r="D53" s="30" t="s">
        <v>213</v>
      </c>
      <c r="E53" s="31" t="s">
        <v>29</v>
      </c>
      <c r="F53" s="20">
        <v>1</v>
      </c>
      <c r="G53" s="5">
        <v>5781.8399999999992</v>
      </c>
      <c r="H53" s="22">
        <f t="shared" si="0"/>
        <v>6971.7426719999994</v>
      </c>
      <c r="I53" s="22">
        <f t="shared" si="1"/>
        <v>6971.7426719999994</v>
      </c>
      <c r="J53" s="62">
        <f t="shared" si="2"/>
        <v>4.1435851583450358E-3</v>
      </c>
      <c r="K53" s="41">
        <f t="shared" si="3"/>
        <v>0.78067916136998328</v>
      </c>
    </row>
    <row r="54" spans="1:11" ht="52.05" customHeight="1" x14ac:dyDescent="0.25">
      <c r="A54" s="40" t="s">
        <v>490</v>
      </c>
      <c r="B54" s="29" t="s">
        <v>92</v>
      </c>
      <c r="C54" s="30" t="s">
        <v>10</v>
      </c>
      <c r="D54" s="30" t="s">
        <v>673</v>
      </c>
      <c r="E54" s="31" t="s">
        <v>383</v>
      </c>
      <c r="F54" s="20">
        <v>43.65</v>
      </c>
      <c r="G54" s="5">
        <v>132.29</v>
      </c>
      <c r="H54" s="22">
        <f t="shared" si="0"/>
        <v>159.51528199999998</v>
      </c>
      <c r="I54" s="22">
        <f t="shared" si="1"/>
        <v>6962.8420592999992</v>
      </c>
      <c r="J54" s="62">
        <f t="shared" si="2"/>
        <v>4.1382951686797518E-3</v>
      </c>
      <c r="K54" s="41">
        <f t="shared" si="3"/>
        <v>0.78481745653866308</v>
      </c>
    </row>
    <row r="55" spans="1:11" ht="64.95" customHeight="1" x14ac:dyDescent="0.25">
      <c r="A55" s="40" t="s">
        <v>445</v>
      </c>
      <c r="B55" s="29" t="s">
        <v>49</v>
      </c>
      <c r="C55" s="30" t="s">
        <v>10</v>
      </c>
      <c r="D55" s="30" t="s">
        <v>50</v>
      </c>
      <c r="E55" s="31" t="s">
        <v>29</v>
      </c>
      <c r="F55" s="20">
        <v>7</v>
      </c>
      <c r="G55" s="5">
        <v>801.79</v>
      </c>
      <c r="H55" s="22">
        <f t="shared" si="0"/>
        <v>966.79838199999995</v>
      </c>
      <c r="I55" s="22">
        <f t="shared" si="1"/>
        <v>6767.5886739999996</v>
      </c>
      <c r="J55" s="62">
        <f t="shared" si="2"/>
        <v>4.0222482823402692E-3</v>
      </c>
      <c r="K55" s="41">
        <f t="shared" si="3"/>
        <v>0.78883970482100341</v>
      </c>
    </row>
    <row r="56" spans="1:11" ht="25.95" customHeight="1" x14ac:dyDescent="0.25">
      <c r="A56" s="40" t="s">
        <v>566</v>
      </c>
      <c r="B56" s="29" t="s">
        <v>210</v>
      </c>
      <c r="C56" s="30" t="s">
        <v>10</v>
      </c>
      <c r="D56" s="30" t="s">
        <v>211</v>
      </c>
      <c r="E56" s="31" t="s">
        <v>29</v>
      </c>
      <c r="F56" s="20">
        <v>2</v>
      </c>
      <c r="G56" s="5">
        <v>2749.56</v>
      </c>
      <c r="H56" s="22">
        <f t="shared" si="0"/>
        <v>3315.4194480000001</v>
      </c>
      <c r="I56" s="22">
        <f t="shared" si="1"/>
        <v>6630.8388960000002</v>
      </c>
      <c r="J56" s="62">
        <f t="shared" si="2"/>
        <v>3.9409724267635143E-3</v>
      </c>
      <c r="K56" s="41">
        <f t="shared" si="3"/>
        <v>0.79278067724776691</v>
      </c>
    </row>
    <row r="57" spans="1:11" ht="39" customHeight="1" x14ac:dyDescent="0.25">
      <c r="A57" s="40" t="s">
        <v>609</v>
      </c>
      <c r="B57" s="29" t="s">
        <v>289</v>
      </c>
      <c r="C57" s="30" t="s">
        <v>10</v>
      </c>
      <c r="D57" s="30" t="s">
        <v>290</v>
      </c>
      <c r="E57" s="31" t="s">
        <v>29</v>
      </c>
      <c r="F57" s="20">
        <v>10</v>
      </c>
      <c r="G57" s="5">
        <v>549.1</v>
      </c>
      <c r="H57" s="22">
        <f t="shared" si="0"/>
        <v>662.10478000000001</v>
      </c>
      <c r="I57" s="22">
        <f t="shared" si="1"/>
        <v>6621.0478000000003</v>
      </c>
      <c r="J57" s="62">
        <f t="shared" si="2"/>
        <v>3.9351531873024152E-3</v>
      </c>
      <c r="K57" s="41">
        <f t="shared" si="3"/>
        <v>0.79671583043506933</v>
      </c>
    </row>
    <row r="58" spans="1:11" ht="25.95" customHeight="1" x14ac:dyDescent="0.25">
      <c r="A58" s="40" t="s">
        <v>532</v>
      </c>
      <c r="B58" s="29" t="s">
        <v>155</v>
      </c>
      <c r="C58" s="30" t="s">
        <v>10</v>
      </c>
      <c r="D58" s="30" t="s">
        <v>675</v>
      </c>
      <c r="E58" s="31" t="s">
        <v>11</v>
      </c>
      <c r="F58" s="20">
        <v>139.19999999999999</v>
      </c>
      <c r="G58" s="5">
        <v>39.39</v>
      </c>
      <c r="H58" s="22">
        <f t="shared" si="0"/>
        <v>47.496462000000001</v>
      </c>
      <c r="I58" s="22">
        <f t="shared" si="1"/>
        <v>6611.5075103999998</v>
      </c>
      <c r="J58" s="62">
        <f t="shared" si="2"/>
        <v>3.9294830121033731E-3</v>
      </c>
      <c r="K58" s="41">
        <f t="shared" si="3"/>
        <v>0.80064531344717271</v>
      </c>
    </row>
    <row r="59" spans="1:11" ht="25.95" customHeight="1" x14ac:dyDescent="0.25">
      <c r="A59" s="40" t="s">
        <v>416</v>
      </c>
      <c r="B59" s="29" t="s">
        <v>14</v>
      </c>
      <c r="C59" s="30" t="s">
        <v>10</v>
      </c>
      <c r="D59" s="30" t="s">
        <v>15</v>
      </c>
      <c r="E59" s="31" t="s">
        <v>383</v>
      </c>
      <c r="F59" s="20">
        <v>5</v>
      </c>
      <c r="G59" s="5">
        <v>1092.1300000000001</v>
      </c>
      <c r="H59" s="22">
        <f t="shared" si="0"/>
        <v>1316.8903540000001</v>
      </c>
      <c r="I59" s="22">
        <f t="shared" si="1"/>
        <v>6584.4517700000006</v>
      </c>
      <c r="J59" s="62">
        <f t="shared" si="2"/>
        <v>3.9134027048338977E-3</v>
      </c>
      <c r="K59" s="41">
        <f t="shared" si="3"/>
        <v>0.80455871615200658</v>
      </c>
    </row>
    <row r="60" spans="1:11" ht="24" customHeight="1" x14ac:dyDescent="0.25">
      <c r="A60" s="40" t="s">
        <v>592</v>
      </c>
      <c r="B60" s="29" t="s">
        <v>255</v>
      </c>
      <c r="C60" s="30" t="s">
        <v>34</v>
      </c>
      <c r="D60" s="30" t="s">
        <v>256</v>
      </c>
      <c r="E60" s="31" t="s">
        <v>29</v>
      </c>
      <c r="F60" s="20">
        <v>19</v>
      </c>
      <c r="G60" s="5">
        <v>287.32</v>
      </c>
      <c r="H60" s="22">
        <f t="shared" si="0"/>
        <v>346.45045599999997</v>
      </c>
      <c r="I60" s="22">
        <f t="shared" si="1"/>
        <v>6582.5586639999992</v>
      </c>
      <c r="J60" s="62">
        <f t="shared" si="2"/>
        <v>3.9122775563174032E-3</v>
      </c>
      <c r="K60" s="41">
        <f t="shared" si="3"/>
        <v>0.80847099370832398</v>
      </c>
    </row>
    <row r="61" spans="1:11" ht="24" customHeight="1" x14ac:dyDescent="0.25">
      <c r="A61" s="40" t="s">
        <v>485</v>
      </c>
      <c r="B61" s="29" t="s">
        <v>87</v>
      </c>
      <c r="C61" s="30" t="s">
        <v>10</v>
      </c>
      <c r="D61" s="30" t="s">
        <v>88</v>
      </c>
      <c r="E61" s="31" t="s">
        <v>383</v>
      </c>
      <c r="F61" s="20">
        <v>570.42999999999995</v>
      </c>
      <c r="G61" s="5">
        <v>9.35</v>
      </c>
      <c r="H61" s="22">
        <f t="shared" si="0"/>
        <v>11.274229999999999</v>
      </c>
      <c r="I61" s="22">
        <f t="shared" si="1"/>
        <v>6431.159018899999</v>
      </c>
      <c r="J61" s="62">
        <f t="shared" si="2"/>
        <v>3.8222946995297331E-3</v>
      </c>
      <c r="K61" s="41">
        <f t="shared" si="3"/>
        <v>0.81229328840785375</v>
      </c>
    </row>
    <row r="62" spans="1:11" s="19" customFormat="1" ht="26.4" x14ac:dyDescent="0.25">
      <c r="A62" s="40" t="s">
        <v>573</v>
      </c>
      <c r="B62" s="29" t="s">
        <v>224</v>
      </c>
      <c r="C62" s="30" t="s">
        <v>10</v>
      </c>
      <c r="D62" s="30" t="s">
        <v>679</v>
      </c>
      <c r="E62" s="31" t="s">
        <v>11</v>
      </c>
      <c r="F62" s="20">
        <v>82</v>
      </c>
      <c r="G62" s="5">
        <v>63.94</v>
      </c>
      <c r="H62" s="22">
        <f t="shared" si="0"/>
        <v>77.098851999999994</v>
      </c>
      <c r="I62" s="22">
        <f t="shared" si="1"/>
        <v>6322.1058639999992</v>
      </c>
      <c r="J62" s="62">
        <f t="shared" si="2"/>
        <v>3.7574800534113171E-3</v>
      </c>
      <c r="K62" s="41">
        <f t="shared" si="3"/>
        <v>0.81605076846126512</v>
      </c>
    </row>
    <row r="63" spans="1:11" ht="52.05" customHeight="1" x14ac:dyDescent="0.25">
      <c r="A63" s="40" t="s">
        <v>658</v>
      </c>
      <c r="B63" s="29" t="s">
        <v>353</v>
      </c>
      <c r="C63" s="30" t="s">
        <v>10</v>
      </c>
      <c r="D63" s="30" t="s">
        <v>354</v>
      </c>
      <c r="E63" s="31" t="s">
        <v>383</v>
      </c>
      <c r="F63" s="20">
        <v>851.96</v>
      </c>
      <c r="G63" s="5">
        <v>6.11</v>
      </c>
      <c r="H63" s="22">
        <f t="shared" si="0"/>
        <v>7.3674379999999999</v>
      </c>
      <c r="I63" s="22">
        <f t="shared" si="1"/>
        <v>6276.76247848</v>
      </c>
      <c r="J63" s="62">
        <f t="shared" si="2"/>
        <v>3.730530668141495E-3</v>
      </c>
      <c r="K63" s="41">
        <f t="shared" si="3"/>
        <v>0.81978129912940656</v>
      </c>
    </row>
    <row r="64" spans="1:11" ht="25.95" customHeight="1" x14ac:dyDescent="0.25">
      <c r="A64" s="40" t="s">
        <v>486</v>
      </c>
      <c r="B64" s="29" t="s">
        <v>89</v>
      </c>
      <c r="C64" s="30" t="s">
        <v>10</v>
      </c>
      <c r="D64" s="30" t="s">
        <v>670</v>
      </c>
      <c r="E64" s="31" t="s">
        <v>383</v>
      </c>
      <c r="F64" s="20">
        <v>79.2</v>
      </c>
      <c r="G64" s="5">
        <v>63.07</v>
      </c>
      <c r="H64" s="22">
        <f t="shared" si="0"/>
        <v>76.049806000000004</v>
      </c>
      <c r="I64" s="22">
        <f t="shared" si="1"/>
        <v>6023.1446352000003</v>
      </c>
      <c r="J64" s="62">
        <f t="shared" si="2"/>
        <v>3.5797954530385236E-3</v>
      </c>
      <c r="K64" s="41">
        <f t="shared" si="3"/>
        <v>0.82336109458244511</v>
      </c>
    </row>
    <row r="65" spans="1:11" ht="39" customHeight="1" x14ac:dyDescent="0.25">
      <c r="A65" s="40" t="s">
        <v>504</v>
      </c>
      <c r="B65" s="29" t="s">
        <v>104</v>
      </c>
      <c r="C65" s="30" t="s">
        <v>34</v>
      </c>
      <c r="D65" s="30" t="s">
        <v>105</v>
      </c>
      <c r="E65" s="31" t="s">
        <v>11</v>
      </c>
      <c r="F65" s="20">
        <v>60</v>
      </c>
      <c r="G65" s="22">
        <v>80.09</v>
      </c>
      <c r="H65" s="22">
        <f t="shared" si="0"/>
        <v>96.572522000000006</v>
      </c>
      <c r="I65" s="22">
        <f t="shared" si="1"/>
        <v>5794.3513200000007</v>
      </c>
      <c r="J65" s="62">
        <f t="shared" si="2"/>
        <v>3.4438144465967994E-3</v>
      </c>
      <c r="K65" s="41">
        <f t="shared" si="3"/>
        <v>0.82680490902904191</v>
      </c>
    </row>
    <row r="66" spans="1:11" ht="24" customHeight="1" x14ac:dyDescent="0.25">
      <c r="A66" s="40" t="s">
        <v>571</v>
      </c>
      <c r="B66" s="29" t="s">
        <v>220</v>
      </c>
      <c r="C66" s="30" t="s">
        <v>34</v>
      </c>
      <c r="D66" s="30" t="s">
        <v>221</v>
      </c>
      <c r="E66" s="31" t="s">
        <v>11</v>
      </c>
      <c r="F66" s="20">
        <v>320</v>
      </c>
      <c r="G66" s="5">
        <v>14.879999999999999</v>
      </c>
      <c r="H66" s="22">
        <f t="shared" si="0"/>
        <v>17.942304</v>
      </c>
      <c r="I66" s="22">
        <f t="shared" si="1"/>
        <v>5741.5372800000005</v>
      </c>
      <c r="J66" s="62">
        <f t="shared" si="2"/>
        <v>3.4124249529519542E-3</v>
      </c>
      <c r="K66" s="41">
        <f t="shared" si="3"/>
        <v>0.83021733398199382</v>
      </c>
    </row>
    <row r="67" spans="1:11" ht="52.05" customHeight="1" x14ac:dyDescent="0.25">
      <c r="A67" s="40" t="s">
        <v>434</v>
      </c>
      <c r="B67" s="29" t="s">
        <v>37</v>
      </c>
      <c r="C67" s="30" t="s">
        <v>10</v>
      </c>
      <c r="D67" s="30" t="s">
        <v>38</v>
      </c>
      <c r="E67" s="31" t="s">
        <v>383</v>
      </c>
      <c r="F67" s="20">
        <v>10.7</v>
      </c>
      <c r="G67" s="5">
        <v>443.27801999999997</v>
      </c>
      <c r="H67" s="22">
        <f t="shared" si="0"/>
        <v>534.50463651600001</v>
      </c>
      <c r="I67" s="22">
        <f t="shared" si="1"/>
        <v>5719.1996107211999</v>
      </c>
      <c r="J67" s="62">
        <f t="shared" si="2"/>
        <v>3.3991487838145886E-3</v>
      </c>
      <c r="K67" s="41">
        <f t="shared" si="3"/>
        <v>0.83361648276580846</v>
      </c>
    </row>
    <row r="68" spans="1:11" ht="52.05" customHeight="1" x14ac:dyDescent="0.25">
      <c r="A68" s="40" t="s">
        <v>640</v>
      </c>
      <c r="B68" s="29" t="s">
        <v>351</v>
      </c>
      <c r="C68" s="30" t="s">
        <v>10</v>
      </c>
      <c r="D68" s="30" t="s">
        <v>352</v>
      </c>
      <c r="E68" s="31" t="s">
        <v>11</v>
      </c>
      <c r="F68" s="20">
        <v>60</v>
      </c>
      <c r="G68" s="5">
        <v>76.099999999999994</v>
      </c>
      <c r="H68" s="22">
        <f t="shared" si="0"/>
        <v>91.761379999999988</v>
      </c>
      <c r="I68" s="22">
        <f t="shared" si="1"/>
        <v>5505.6827999999996</v>
      </c>
      <c r="J68" s="62">
        <f t="shared" si="2"/>
        <v>3.2722472142092196E-3</v>
      </c>
      <c r="K68" s="41">
        <f t="shared" si="3"/>
        <v>0.83688872998001773</v>
      </c>
    </row>
    <row r="69" spans="1:11" ht="52.05" customHeight="1" x14ac:dyDescent="0.25">
      <c r="A69" s="40" t="s">
        <v>455</v>
      </c>
      <c r="B69" s="29" t="s">
        <v>51</v>
      </c>
      <c r="C69" s="30" t="s">
        <v>10</v>
      </c>
      <c r="D69" s="30" t="s">
        <v>52</v>
      </c>
      <c r="E69" s="31" t="s">
        <v>383</v>
      </c>
      <c r="F69" s="20">
        <v>5.92</v>
      </c>
      <c r="G69" s="5">
        <v>769.50331499999993</v>
      </c>
      <c r="H69" s="22">
        <f t="shared" si="0"/>
        <v>927.86709722699993</v>
      </c>
      <c r="I69" s="22">
        <f t="shared" si="1"/>
        <v>5492.9732155838392</v>
      </c>
      <c r="J69" s="62">
        <f t="shared" si="2"/>
        <v>3.2646934005024913E-3</v>
      </c>
      <c r="K69" s="41">
        <f t="shared" si="3"/>
        <v>0.84015342338052024</v>
      </c>
    </row>
    <row r="70" spans="1:11" ht="39" customHeight="1" x14ac:dyDescent="0.25">
      <c r="A70" s="42" t="s">
        <v>667</v>
      </c>
      <c r="B70" s="43" t="s">
        <v>371</v>
      </c>
      <c r="C70" s="44" t="s">
        <v>34</v>
      </c>
      <c r="D70" s="44" t="s">
        <v>683</v>
      </c>
      <c r="E70" s="45" t="s">
        <v>383</v>
      </c>
      <c r="F70" s="32">
        <v>973.01</v>
      </c>
      <c r="G70" s="6">
        <v>4.6750260000000008</v>
      </c>
      <c r="H70" s="46">
        <f t="shared" si="0"/>
        <v>5.637146350800001</v>
      </c>
      <c r="I70" s="46">
        <f t="shared" si="1"/>
        <v>5484.9997707919092</v>
      </c>
      <c r="J70" s="61">
        <f t="shared" si="2"/>
        <v>3.2599544637609769E-3</v>
      </c>
      <c r="K70" s="47">
        <f t="shared" si="3"/>
        <v>0.84341337784428116</v>
      </c>
    </row>
    <row r="71" spans="1:11" ht="39" customHeight="1" x14ac:dyDescent="0.25">
      <c r="A71" s="40" t="s">
        <v>668</v>
      </c>
      <c r="B71" s="29" t="s">
        <v>37</v>
      </c>
      <c r="C71" s="30" t="s">
        <v>10</v>
      </c>
      <c r="D71" s="30" t="s">
        <v>38</v>
      </c>
      <c r="E71" s="31" t="s">
        <v>383</v>
      </c>
      <c r="F71" s="20">
        <v>9.82</v>
      </c>
      <c r="G71" s="5">
        <v>443.27801999999997</v>
      </c>
      <c r="H71" s="22">
        <f t="shared" ref="H71:H134" si="4">G71*(1+$H$3)</f>
        <v>534.50463651600001</v>
      </c>
      <c r="I71" s="22">
        <f t="shared" ref="I71:I134" si="5">F71*H71</f>
        <v>5248.83553058712</v>
      </c>
      <c r="J71" s="62">
        <f t="shared" ref="J71:J134" si="6">I71/$I$264</f>
        <v>3.1195926221550714E-3</v>
      </c>
      <c r="K71" s="41">
        <f t="shared" si="3"/>
        <v>0.84653297046643627</v>
      </c>
    </row>
    <row r="72" spans="1:11" ht="39" customHeight="1" x14ac:dyDescent="0.25">
      <c r="A72" s="40" t="s">
        <v>468</v>
      </c>
      <c r="B72" s="29">
        <v>92543</v>
      </c>
      <c r="C72" s="30" t="s">
        <v>10</v>
      </c>
      <c r="D72" s="30" t="s">
        <v>394</v>
      </c>
      <c r="E72" s="31" t="s">
        <v>383</v>
      </c>
      <c r="F72" s="20">
        <v>87.5</v>
      </c>
      <c r="G72" s="22">
        <v>49.59</v>
      </c>
      <c r="H72" s="22">
        <f t="shared" si="4"/>
        <v>59.795622000000002</v>
      </c>
      <c r="I72" s="22">
        <f t="shared" si="5"/>
        <v>5232.1169250000003</v>
      </c>
      <c r="J72" s="62">
        <f t="shared" si="6"/>
        <v>3.1096560870248753E-3</v>
      </c>
      <c r="K72" s="41">
        <f t="shared" ref="K72:K135" si="7">J72+K71</f>
        <v>0.84964262655346112</v>
      </c>
    </row>
    <row r="73" spans="1:11" ht="52.05" customHeight="1" x14ac:dyDescent="0.25">
      <c r="A73" s="40" t="s">
        <v>655</v>
      </c>
      <c r="B73" s="29" t="s">
        <v>102</v>
      </c>
      <c r="C73" s="30" t="s">
        <v>10</v>
      </c>
      <c r="D73" s="30" t="s">
        <v>103</v>
      </c>
      <c r="E73" s="31" t="s">
        <v>383</v>
      </c>
      <c r="F73" s="20">
        <v>332</v>
      </c>
      <c r="G73" s="22">
        <v>12.93</v>
      </c>
      <c r="H73" s="22">
        <f t="shared" si="4"/>
        <v>15.590994</v>
      </c>
      <c r="I73" s="22">
        <f t="shared" si="5"/>
        <v>5176.210008</v>
      </c>
      <c r="J73" s="62">
        <f t="shared" si="6"/>
        <v>3.0764283730330202E-3</v>
      </c>
      <c r="K73" s="41">
        <f t="shared" si="7"/>
        <v>0.85271905492649414</v>
      </c>
    </row>
    <row r="74" spans="1:11" ht="52.05" customHeight="1" x14ac:dyDescent="0.25">
      <c r="A74" s="40" t="s">
        <v>469</v>
      </c>
      <c r="B74" s="29" t="s">
        <v>77</v>
      </c>
      <c r="C74" s="30" t="s">
        <v>10</v>
      </c>
      <c r="D74" s="30" t="s">
        <v>78</v>
      </c>
      <c r="E74" s="31" t="s">
        <v>383</v>
      </c>
      <c r="F74" s="20">
        <v>87.5</v>
      </c>
      <c r="G74" s="5">
        <v>48.480000000000004</v>
      </c>
      <c r="H74" s="22">
        <f t="shared" si="4"/>
        <v>58.457184000000005</v>
      </c>
      <c r="I74" s="22">
        <f t="shared" si="5"/>
        <v>5115.0036</v>
      </c>
      <c r="J74" s="62">
        <f t="shared" si="6"/>
        <v>3.0400509598500899E-3</v>
      </c>
      <c r="K74" s="41">
        <f t="shared" si="7"/>
        <v>0.85575910588634418</v>
      </c>
    </row>
    <row r="75" spans="1:11" ht="52.05" customHeight="1" x14ac:dyDescent="0.25">
      <c r="A75" s="40" t="s">
        <v>402</v>
      </c>
      <c r="B75" s="29" t="s">
        <v>102</v>
      </c>
      <c r="C75" s="30" t="s">
        <v>10</v>
      </c>
      <c r="D75" s="30" t="s">
        <v>103</v>
      </c>
      <c r="E75" s="31" t="s">
        <v>383</v>
      </c>
      <c r="F75" s="20">
        <v>317.39</v>
      </c>
      <c r="G75" s="5">
        <v>12.93</v>
      </c>
      <c r="H75" s="22">
        <f t="shared" si="4"/>
        <v>15.590994</v>
      </c>
      <c r="I75" s="22">
        <f t="shared" si="5"/>
        <v>4948.4255856600003</v>
      </c>
      <c r="J75" s="62">
        <f t="shared" si="6"/>
        <v>2.9410469919185249E-3</v>
      </c>
      <c r="K75" s="41">
        <f t="shared" si="7"/>
        <v>0.85870015287826273</v>
      </c>
    </row>
    <row r="76" spans="1:11" ht="39" customHeight="1" x14ac:dyDescent="0.25">
      <c r="A76" s="40" t="s">
        <v>478</v>
      </c>
      <c r="B76" s="29" t="s">
        <v>92</v>
      </c>
      <c r="C76" s="30" t="s">
        <v>10</v>
      </c>
      <c r="D76" s="30" t="s">
        <v>673</v>
      </c>
      <c r="E76" s="31" t="s">
        <v>383</v>
      </c>
      <c r="F76" s="20">
        <v>30.600000000000005</v>
      </c>
      <c r="G76" s="5">
        <v>132.29</v>
      </c>
      <c r="H76" s="22">
        <f t="shared" si="4"/>
        <v>159.51528199999998</v>
      </c>
      <c r="I76" s="22">
        <f t="shared" si="5"/>
        <v>4881.1676292000002</v>
      </c>
      <c r="J76" s="62">
        <f t="shared" si="6"/>
        <v>2.901072901754878E-3</v>
      </c>
      <c r="K76" s="41">
        <f t="shared" si="7"/>
        <v>0.86160122578001763</v>
      </c>
    </row>
    <row r="77" spans="1:11" ht="39" customHeight="1" x14ac:dyDescent="0.25">
      <c r="A77" s="40" t="s">
        <v>454</v>
      </c>
      <c r="B77" s="29" t="s">
        <v>49</v>
      </c>
      <c r="C77" s="30" t="s">
        <v>10</v>
      </c>
      <c r="D77" s="30" t="s">
        <v>50</v>
      </c>
      <c r="E77" s="31" t="s">
        <v>29</v>
      </c>
      <c r="F77" s="20">
        <v>5</v>
      </c>
      <c r="G77" s="5">
        <v>801.79469999999992</v>
      </c>
      <c r="H77" s="22">
        <f t="shared" si="4"/>
        <v>966.80404925999994</v>
      </c>
      <c r="I77" s="22">
        <f t="shared" si="5"/>
        <v>4834.0202462999996</v>
      </c>
      <c r="J77" s="62">
        <f t="shared" si="6"/>
        <v>2.8730513287808989E-3</v>
      </c>
      <c r="K77" s="41">
        <f t="shared" si="7"/>
        <v>0.86447427710879854</v>
      </c>
    </row>
    <row r="78" spans="1:11" ht="52.05" customHeight="1" x14ac:dyDescent="0.25">
      <c r="A78" s="40" t="s">
        <v>492</v>
      </c>
      <c r="B78" s="29" t="s">
        <v>87</v>
      </c>
      <c r="C78" s="30" t="s">
        <v>10</v>
      </c>
      <c r="D78" s="30" t="s">
        <v>88</v>
      </c>
      <c r="E78" s="31" t="s">
        <v>383</v>
      </c>
      <c r="F78" s="20">
        <v>427.43</v>
      </c>
      <c r="G78" s="5">
        <v>9.35</v>
      </c>
      <c r="H78" s="22">
        <f t="shared" si="4"/>
        <v>11.274229999999999</v>
      </c>
      <c r="I78" s="22">
        <f t="shared" si="5"/>
        <v>4818.9441288999997</v>
      </c>
      <c r="J78" s="62">
        <f t="shared" si="6"/>
        <v>2.8640909899899972E-3</v>
      </c>
      <c r="K78" s="41">
        <f t="shared" si="7"/>
        <v>0.8673383680987885</v>
      </c>
    </row>
    <row r="79" spans="1:11" ht="52.05" customHeight="1" x14ac:dyDescent="0.25">
      <c r="A79" s="40" t="s">
        <v>497</v>
      </c>
      <c r="B79" s="29" t="s">
        <v>98</v>
      </c>
      <c r="C79" s="30" t="s">
        <v>10</v>
      </c>
      <c r="D79" s="30" t="s">
        <v>99</v>
      </c>
      <c r="E79" s="31" t="s">
        <v>383</v>
      </c>
      <c r="F79" s="20">
        <v>22.85</v>
      </c>
      <c r="G79" s="5">
        <v>174.58</v>
      </c>
      <c r="H79" s="22">
        <f t="shared" si="4"/>
        <v>210.50856400000001</v>
      </c>
      <c r="I79" s="22">
        <f t="shared" si="5"/>
        <v>4810.1206874000009</v>
      </c>
      <c r="J79" s="62">
        <f t="shared" si="6"/>
        <v>2.858846866251501E-3</v>
      </c>
      <c r="K79" s="41">
        <f t="shared" si="7"/>
        <v>0.87019721496503999</v>
      </c>
    </row>
    <row r="80" spans="1:11" ht="52.05" customHeight="1" x14ac:dyDescent="0.25">
      <c r="A80" s="40" t="s">
        <v>611</v>
      </c>
      <c r="B80" s="29" t="s">
        <v>293</v>
      </c>
      <c r="C80" s="30" t="s">
        <v>10</v>
      </c>
      <c r="D80" s="30" t="s">
        <v>294</v>
      </c>
      <c r="E80" s="31" t="s">
        <v>11</v>
      </c>
      <c r="F80" s="20">
        <v>34.6</v>
      </c>
      <c r="G80" s="5">
        <v>112.31</v>
      </c>
      <c r="H80" s="22">
        <f t="shared" si="4"/>
        <v>135.42339799999999</v>
      </c>
      <c r="I80" s="22">
        <f t="shared" si="5"/>
        <v>4685.6495708000002</v>
      </c>
      <c r="J80" s="62">
        <f t="shared" si="6"/>
        <v>2.7848687096196181E-3</v>
      </c>
      <c r="K80" s="41">
        <f t="shared" si="7"/>
        <v>0.87298208367465957</v>
      </c>
    </row>
    <row r="81" spans="1:11" ht="39" customHeight="1" x14ac:dyDescent="0.25">
      <c r="A81" s="40" t="s">
        <v>607</v>
      </c>
      <c r="B81" s="29" t="s">
        <v>285</v>
      </c>
      <c r="C81" s="30" t="s">
        <v>10</v>
      </c>
      <c r="D81" s="30" t="s">
        <v>286</v>
      </c>
      <c r="E81" s="31" t="s">
        <v>29</v>
      </c>
      <c r="F81" s="20">
        <v>12</v>
      </c>
      <c r="G81" s="5">
        <v>314.27999999999997</v>
      </c>
      <c r="H81" s="22">
        <f t="shared" si="4"/>
        <v>378.95882399999994</v>
      </c>
      <c r="I81" s="22">
        <f t="shared" si="5"/>
        <v>4547.5058879999997</v>
      </c>
      <c r="J81" s="62">
        <f t="shared" si="6"/>
        <v>2.702764400740272E-3</v>
      </c>
      <c r="K81" s="41">
        <f t="shared" si="7"/>
        <v>0.87568484807539981</v>
      </c>
    </row>
    <row r="82" spans="1:11" ht="39" customHeight="1" x14ac:dyDescent="0.25">
      <c r="A82" s="42" t="s">
        <v>605</v>
      </c>
      <c r="B82" s="43" t="s">
        <v>281</v>
      </c>
      <c r="C82" s="44" t="s">
        <v>34</v>
      </c>
      <c r="D82" s="44" t="s">
        <v>282</v>
      </c>
      <c r="E82" s="45" t="s">
        <v>29</v>
      </c>
      <c r="F82" s="32">
        <v>2</v>
      </c>
      <c r="G82" s="6">
        <v>1850.7096299999998</v>
      </c>
      <c r="H82" s="46">
        <f t="shared" si="4"/>
        <v>2231.5856718539999</v>
      </c>
      <c r="I82" s="46">
        <f t="shared" si="5"/>
        <v>4463.1713437079998</v>
      </c>
      <c r="J82" s="61">
        <f t="shared" si="6"/>
        <v>2.6526410122985873E-3</v>
      </c>
      <c r="K82" s="47">
        <f t="shared" si="7"/>
        <v>0.87833748908769838</v>
      </c>
    </row>
    <row r="83" spans="1:11" ht="39" customHeight="1" x14ac:dyDescent="0.25">
      <c r="A83" s="40" t="s">
        <v>666</v>
      </c>
      <c r="B83" s="29" t="s">
        <v>369</v>
      </c>
      <c r="C83" s="30" t="s">
        <v>10</v>
      </c>
      <c r="D83" s="30" t="s">
        <v>370</v>
      </c>
      <c r="E83" s="31" t="s">
        <v>383</v>
      </c>
      <c r="F83" s="20">
        <v>476.92</v>
      </c>
      <c r="G83" s="5">
        <v>7.17</v>
      </c>
      <c r="H83" s="22">
        <f t="shared" si="4"/>
        <v>8.6455859999999998</v>
      </c>
      <c r="I83" s="22">
        <f t="shared" si="5"/>
        <v>4123.2528751199998</v>
      </c>
      <c r="J83" s="62">
        <f t="shared" si="6"/>
        <v>2.4506138882704202E-3</v>
      </c>
      <c r="K83" s="41">
        <f t="shared" si="7"/>
        <v>0.88078810297596877</v>
      </c>
    </row>
    <row r="84" spans="1:11" ht="39" customHeight="1" x14ac:dyDescent="0.25">
      <c r="A84" s="40" t="s">
        <v>517</v>
      </c>
      <c r="B84" s="29" t="s">
        <v>130</v>
      </c>
      <c r="C84" s="30" t="s">
        <v>34</v>
      </c>
      <c r="D84" s="30" t="s">
        <v>131</v>
      </c>
      <c r="E84" s="31" t="s">
        <v>29</v>
      </c>
      <c r="F84" s="20">
        <v>18</v>
      </c>
      <c r="G84" s="5">
        <v>184.74</v>
      </c>
      <c r="H84" s="22">
        <f t="shared" si="4"/>
        <v>222.75949199999999</v>
      </c>
      <c r="I84" s="22">
        <f t="shared" si="5"/>
        <v>4009.6708559999997</v>
      </c>
      <c r="J84" s="62">
        <f t="shared" si="6"/>
        <v>2.3831075572392033E-3</v>
      </c>
      <c r="K84" s="41">
        <f t="shared" si="7"/>
        <v>0.88317121053320802</v>
      </c>
    </row>
    <row r="85" spans="1:11" ht="52.05" customHeight="1" x14ac:dyDescent="0.25">
      <c r="A85" s="40" t="s">
        <v>638</v>
      </c>
      <c r="B85" s="29" t="s">
        <v>347</v>
      </c>
      <c r="C85" s="30" t="s">
        <v>10</v>
      </c>
      <c r="D85" s="30" t="s">
        <v>348</v>
      </c>
      <c r="E85" s="31" t="s">
        <v>11</v>
      </c>
      <c r="F85" s="20">
        <v>60</v>
      </c>
      <c r="G85" s="5">
        <v>54.099999999999994</v>
      </c>
      <c r="H85" s="22">
        <f t="shared" si="4"/>
        <v>65.233779999999996</v>
      </c>
      <c r="I85" s="22">
        <f t="shared" si="5"/>
        <v>3914.0267999999996</v>
      </c>
      <c r="J85" s="62">
        <f t="shared" si="6"/>
        <v>2.326262474227579E-3</v>
      </c>
      <c r="K85" s="41">
        <f t="shared" si="7"/>
        <v>0.88549747300743564</v>
      </c>
    </row>
    <row r="86" spans="1:11" ht="52.05" customHeight="1" x14ac:dyDescent="0.25">
      <c r="A86" s="40" t="s">
        <v>419</v>
      </c>
      <c r="B86" s="29" t="s">
        <v>20</v>
      </c>
      <c r="C86" s="30" t="s">
        <v>10</v>
      </c>
      <c r="D86" s="30" t="s">
        <v>21</v>
      </c>
      <c r="E86" s="31" t="s">
        <v>383</v>
      </c>
      <c r="F86" s="20">
        <v>34</v>
      </c>
      <c r="G86" s="5">
        <v>94.786906999999999</v>
      </c>
      <c r="H86" s="22">
        <f t="shared" si="4"/>
        <v>114.2940524606</v>
      </c>
      <c r="I86" s="22">
        <f t="shared" si="5"/>
        <v>3885.9977836603998</v>
      </c>
      <c r="J86" s="62">
        <f t="shared" si="6"/>
        <v>2.3096037101893964E-3</v>
      </c>
      <c r="K86" s="41">
        <f t="shared" si="7"/>
        <v>0.88780707671762504</v>
      </c>
    </row>
    <row r="87" spans="1:11" s="21" customFormat="1" ht="52.05" customHeight="1" x14ac:dyDescent="0.25">
      <c r="A87" s="40" t="s">
        <v>464</v>
      </c>
      <c r="B87" s="29" t="s">
        <v>71</v>
      </c>
      <c r="C87" s="30" t="s">
        <v>34</v>
      </c>
      <c r="D87" s="30" t="s">
        <v>72</v>
      </c>
      <c r="E87" s="31" t="s">
        <v>29</v>
      </c>
      <c r="F87" s="20">
        <v>1</v>
      </c>
      <c r="G87" s="5">
        <v>3198.53</v>
      </c>
      <c r="H87" s="22">
        <f t="shared" si="4"/>
        <v>3856.7874740000002</v>
      </c>
      <c r="I87" s="22">
        <f t="shared" si="5"/>
        <v>3856.7874740000002</v>
      </c>
      <c r="J87" s="62">
        <f t="shared" si="6"/>
        <v>2.2922428563435428E-3</v>
      </c>
      <c r="K87" s="41">
        <f t="shared" si="7"/>
        <v>0.89009931957396859</v>
      </c>
    </row>
    <row r="88" spans="1:11" s="19" customFormat="1" ht="52.05" customHeight="1" x14ac:dyDescent="0.25">
      <c r="A88" s="40" t="s">
        <v>470</v>
      </c>
      <c r="B88" s="29" t="s">
        <v>79</v>
      </c>
      <c r="C88" s="30" t="s">
        <v>10</v>
      </c>
      <c r="D88" s="30" t="s">
        <v>80</v>
      </c>
      <c r="E88" s="31" t="s">
        <v>11</v>
      </c>
      <c r="F88" s="20">
        <v>72.53</v>
      </c>
      <c r="G88" s="5">
        <v>43.97</v>
      </c>
      <c r="H88" s="22">
        <f t="shared" si="4"/>
        <v>53.019025999999997</v>
      </c>
      <c r="I88" s="22">
        <f t="shared" si="5"/>
        <v>3845.46995578</v>
      </c>
      <c r="J88" s="62">
        <f t="shared" si="6"/>
        <v>2.2855164031836987E-3</v>
      </c>
      <c r="K88" s="41">
        <f t="shared" si="7"/>
        <v>0.89238483597715235</v>
      </c>
    </row>
    <row r="89" spans="1:11" ht="24" customHeight="1" x14ac:dyDescent="0.25">
      <c r="A89" s="40" t="s">
        <v>488</v>
      </c>
      <c r="B89" s="29" t="s">
        <v>91</v>
      </c>
      <c r="C89" s="30" t="s">
        <v>10</v>
      </c>
      <c r="D89" s="30" t="s">
        <v>672</v>
      </c>
      <c r="E89" s="31" t="s">
        <v>383</v>
      </c>
      <c r="F89" s="20">
        <v>24.43</v>
      </c>
      <c r="G89" s="5">
        <v>118.10999999999999</v>
      </c>
      <c r="H89" s="22">
        <f t="shared" si="4"/>
        <v>142.41703799999999</v>
      </c>
      <c r="I89" s="22">
        <f t="shared" si="5"/>
        <v>3479.2482383399997</v>
      </c>
      <c r="J89" s="62">
        <f t="shared" si="6"/>
        <v>2.0678562076715352E-3</v>
      </c>
      <c r="K89" s="41">
        <f t="shared" si="7"/>
        <v>0.89445269218482393</v>
      </c>
    </row>
    <row r="90" spans="1:11" ht="25.95" customHeight="1" x14ac:dyDescent="0.25">
      <c r="A90" s="40" t="s">
        <v>453</v>
      </c>
      <c r="B90" s="29" t="s">
        <v>47</v>
      </c>
      <c r="C90" s="30" t="s">
        <v>10</v>
      </c>
      <c r="D90" s="30" t="s">
        <v>48</v>
      </c>
      <c r="E90" s="31" t="s">
        <v>29</v>
      </c>
      <c r="F90" s="20">
        <v>4</v>
      </c>
      <c r="G90" s="5">
        <v>714.91</v>
      </c>
      <c r="H90" s="22">
        <f t="shared" si="4"/>
        <v>862.03847799999994</v>
      </c>
      <c r="I90" s="22">
        <f t="shared" si="5"/>
        <v>3448.1539119999998</v>
      </c>
      <c r="J90" s="62">
        <f t="shared" si="6"/>
        <v>2.0493756074553772E-3</v>
      </c>
      <c r="K90" s="41">
        <f t="shared" si="7"/>
        <v>0.89650206779227926</v>
      </c>
    </row>
    <row r="91" spans="1:11" ht="52.05" customHeight="1" x14ac:dyDescent="0.25">
      <c r="A91" s="42" t="s">
        <v>515</v>
      </c>
      <c r="B91" s="43" t="s">
        <v>126</v>
      </c>
      <c r="C91" s="44" t="s">
        <v>34</v>
      </c>
      <c r="D91" s="44" t="s">
        <v>127</v>
      </c>
      <c r="E91" s="45" t="s">
        <v>11</v>
      </c>
      <c r="F91" s="32">
        <v>22.56</v>
      </c>
      <c r="G91" s="6">
        <v>124</v>
      </c>
      <c r="H91" s="46">
        <f t="shared" si="4"/>
        <v>149.51920000000001</v>
      </c>
      <c r="I91" s="46">
        <f t="shared" si="5"/>
        <v>3373.1531519999999</v>
      </c>
      <c r="J91" s="61">
        <f t="shared" si="6"/>
        <v>2.0047996598592725E-3</v>
      </c>
      <c r="K91" s="47">
        <f t="shared" si="7"/>
        <v>0.89850686745213848</v>
      </c>
    </row>
    <row r="92" spans="1:11" ht="25.95" customHeight="1" x14ac:dyDescent="0.25">
      <c r="A92" s="40" t="s">
        <v>531</v>
      </c>
      <c r="B92" s="29" t="s">
        <v>154</v>
      </c>
      <c r="C92" s="30" t="s">
        <v>10</v>
      </c>
      <c r="D92" s="30" t="s">
        <v>674</v>
      </c>
      <c r="E92" s="31" t="s">
        <v>11</v>
      </c>
      <c r="F92" s="20">
        <v>146.19999999999999</v>
      </c>
      <c r="G92" s="5">
        <v>18.63</v>
      </c>
      <c r="H92" s="22">
        <f t="shared" si="4"/>
        <v>22.464053999999997</v>
      </c>
      <c r="I92" s="22">
        <f t="shared" si="5"/>
        <v>3284.2446947999993</v>
      </c>
      <c r="J92" s="62">
        <f t="shared" si="6"/>
        <v>1.9519578122700252E-3</v>
      </c>
      <c r="K92" s="41">
        <f t="shared" si="7"/>
        <v>0.90045882526440846</v>
      </c>
    </row>
    <row r="93" spans="1:11" ht="25.95" customHeight="1" x14ac:dyDescent="0.25">
      <c r="A93" s="40" t="s">
        <v>556</v>
      </c>
      <c r="B93" s="29" t="s">
        <v>194</v>
      </c>
      <c r="C93" s="30" t="s">
        <v>10</v>
      </c>
      <c r="D93" s="30" t="s">
        <v>195</v>
      </c>
      <c r="E93" s="31" t="s">
        <v>29</v>
      </c>
      <c r="F93" s="20">
        <v>50</v>
      </c>
      <c r="G93" s="5">
        <v>52.11</v>
      </c>
      <c r="H93" s="22">
        <f t="shared" si="4"/>
        <v>62.834237999999999</v>
      </c>
      <c r="I93" s="22">
        <f t="shared" si="5"/>
        <v>3141.7118999999998</v>
      </c>
      <c r="J93" s="62">
        <f t="shared" si="6"/>
        <v>1.8672448788046696E-3</v>
      </c>
      <c r="K93" s="41">
        <f t="shared" si="7"/>
        <v>0.90232607014321309</v>
      </c>
    </row>
    <row r="94" spans="1:11" ht="25.8" customHeight="1" x14ac:dyDescent="0.25">
      <c r="A94" s="40" t="s">
        <v>502</v>
      </c>
      <c r="B94" s="29">
        <v>88496</v>
      </c>
      <c r="C94" s="30" t="s">
        <v>10</v>
      </c>
      <c r="D94" s="30" t="s">
        <v>409</v>
      </c>
      <c r="E94" s="31" t="s">
        <v>383</v>
      </c>
      <c r="F94" s="20">
        <v>69.81</v>
      </c>
      <c r="G94" s="5">
        <v>37.200000000000003</v>
      </c>
      <c r="H94" s="22">
        <f t="shared" si="4"/>
        <v>44.855760000000004</v>
      </c>
      <c r="I94" s="22">
        <f t="shared" si="5"/>
        <v>3131.3806056000003</v>
      </c>
      <c r="J94" s="62">
        <f t="shared" si="6"/>
        <v>1.8611045778560618E-3</v>
      </c>
      <c r="K94" s="41">
        <f t="shared" si="7"/>
        <v>0.90418717472106913</v>
      </c>
    </row>
    <row r="95" spans="1:11" s="19" customFormat="1" ht="26.4" x14ac:dyDescent="0.25">
      <c r="A95" s="40" t="s">
        <v>494</v>
      </c>
      <c r="B95" s="29">
        <v>96114</v>
      </c>
      <c r="C95" s="30" t="s">
        <v>10</v>
      </c>
      <c r="D95" s="30" t="s">
        <v>403</v>
      </c>
      <c r="E95" s="31" t="s">
        <v>383</v>
      </c>
      <c r="F95" s="20">
        <v>35.89</v>
      </c>
      <c r="G95" s="5">
        <v>69.81</v>
      </c>
      <c r="H95" s="22">
        <f t="shared" si="4"/>
        <v>84.176898000000008</v>
      </c>
      <c r="I95" s="22">
        <f t="shared" si="5"/>
        <v>3021.1088692200005</v>
      </c>
      <c r="J95" s="62">
        <f t="shared" si="6"/>
        <v>1.7955656800874749E-3</v>
      </c>
      <c r="K95" s="41">
        <f t="shared" si="7"/>
        <v>0.90598274040115656</v>
      </c>
    </row>
    <row r="96" spans="1:11" s="19" customFormat="1" ht="26.4" x14ac:dyDescent="0.25">
      <c r="A96" s="42" t="s">
        <v>466</v>
      </c>
      <c r="B96" s="43" t="s">
        <v>73</v>
      </c>
      <c r="C96" s="44" t="s">
        <v>34</v>
      </c>
      <c r="D96" s="44" t="s">
        <v>74</v>
      </c>
      <c r="E96" s="45" t="s">
        <v>383</v>
      </c>
      <c r="F96" s="32">
        <v>2.4300000000000002</v>
      </c>
      <c r="G96" s="6">
        <v>1021.16</v>
      </c>
      <c r="H96" s="46">
        <f t="shared" si="4"/>
        <v>1231.3147279999998</v>
      </c>
      <c r="I96" s="46">
        <f t="shared" si="5"/>
        <v>2992.0947890399998</v>
      </c>
      <c r="J96" s="61">
        <f t="shared" si="6"/>
        <v>1.7783214532602681E-3</v>
      </c>
      <c r="K96" s="47">
        <f t="shared" si="7"/>
        <v>0.90776106185441685</v>
      </c>
    </row>
    <row r="97" spans="1:11" s="19" customFormat="1" x14ac:dyDescent="0.25">
      <c r="A97" s="40" t="s">
        <v>495</v>
      </c>
      <c r="B97" s="29" t="s">
        <v>94</v>
      </c>
      <c r="C97" s="30" t="s">
        <v>34</v>
      </c>
      <c r="D97" s="30" t="s">
        <v>95</v>
      </c>
      <c r="E97" s="31" t="s">
        <v>29</v>
      </c>
      <c r="F97" s="20">
        <v>1</v>
      </c>
      <c r="G97" s="5">
        <v>2458.1999999999998</v>
      </c>
      <c r="H97" s="22">
        <f t="shared" si="4"/>
        <v>2964.0975599999997</v>
      </c>
      <c r="I97" s="22">
        <f t="shared" si="5"/>
        <v>2964.0975599999997</v>
      </c>
      <c r="J97" s="62">
        <f t="shared" si="6"/>
        <v>1.7616815816839911E-3</v>
      </c>
      <c r="K97" s="41">
        <f t="shared" si="7"/>
        <v>0.90952274343610084</v>
      </c>
    </row>
    <row r="98" spans="1:11" s="19" customFormat="1" ht="66" x14ac:dyDescent="0.25">
      <c r="A98" s="40" t="s">
        <v>626</v>
      </c>
      <c r="B98" s="29" t="s">
        <v>323</v>
      </c>
      <c r="C98" s="30" t="s">
        <v>10</v>
      </c>
      <c r="D98" s="30" t="s">
        <v>324</v>
      </c>
      <c r="E98" s="31" t="s">
        <v>29</v>
      </c>
      <c r="F98" s="20">
        <v>2</v>
      </c>
      <c r="G98" s="5">
        <v>1227.8900000000001</v>
      </c>
      <c r="H98" s="22">
        <f t="shared" si="4"/>
        <v>1480.5897620000001</v>
      </c>
      <c r="I98" s="22">
        <f t="shared" si="5"/>
        <v>2961.1795240000001</v>
      </c>
      <c r="J98" s="62">
        <f t="shared" si="6"/>
        <v>1.7599472763273583E-3</v>
      </c>
      <c r="K98" s="41">
        <f t="shared" si="7"/>
        <v>0.91128269071242818</v>
      </c>
    </row>
    <row r="99" spans="1:11" s="2" customFormat="1" ht="24" customHeight="1" x14ac:dyDescent="0.25">
      <c r="A99" s="40" t="s">
        <v>535</v>
      </c>
      <c r="B99" s="29" t="s">
        <v>158</v>
      </c>
      <c r="C99" s="30" t="s">
        <v>10</v>
      </c>
      <c r="D99" s="30" t="s">
        <v>678</v>
      </c>
      <c r="E99" s="31" t="s">
        <v>11</v>
      </c>
      <c r="F99" s="20">
        <v>220.8</v>
      </c>
      <c r="G99" s="5">
        <v>10.989999999999998</v>
      </c>
      <c r="H99" s="22">
        <f t="shared" si="4"/>
        <v>13.251741999999998</v>
      </c>
      <c r="I99" s="22">
        <f t="shared" si="5"/>
        <v>2925.9846335999996</v>
      </c>
      <c r="J99" s="62">
        <f t="shared" si="6"/>
        <v>1.739029547092067E-3</v>
      </c>
      <c r="K99" s="41">
        <f t="shared" si="7"/>
        <v>0.91302172025952022</v>
      </c>
    </row>
    <row r="100" spans="1:11" ht="39" customHeight="1" x14ac:dyDescent="0.25">
      <c r="A100" s="40" t="s">
        <v>461</v>
      </c>
      <c r="B100" s="29" t="s">
        <v>49</v>
      </c>
      <c r="C100" s="30" t="s">
        <v>10</v>
      </c>
      <c r="D100" s="30" t="s">
        <v>50</v>
      </c>
      <c r="E100" s="31" t="s">
        <v>29</v>
      </c>
      <c r="F100" s="20">
        <v>3</v>
      </c>
      <c r="G100" s="5">
        <v>801.79</v>
      </c>
      <c r="H100" s="22">
        <f t="shared" si="4"/>
        <v>966.79838199999995</v>
      </c>
      <c r="I100" s="22">
        <f t="shared" si="5"/>
        <v>2900.3951459999998</v>
      </c>
      <c r="J100" s="62">
        <f t="shared" si="6"/>
        <v>1.723820692431544E-3</v>
      </c>
      <c r="K100" s="41">
        <f t="shared" si="7"/>
        <v>0.91474554095195182</v>
      </c>
    </row>
    <row r="101" spans="1:11" ht="52.05" customHeight="1" x14ac:dyDescent="0.25">
      <c r="A101" s="40" t="s">
        <v>513</v>
      </c>
      <c r="B101" s="29" t="s">
        <v>122</v>
      </c>
      <c r="C101" s="30" t="s">
        <v>34</v>
      </c>
      <c r="D101" s="30" t="s">
        <v>123</v>
      </c>
      <c r="E101" s="31" t="s">
        <v>29</v>
      </c>
      <c r="F101" s="20">
        <v>44</v>
      </c>
      <c r="G101" s="5">
        <v>53.839999999999996</v>
      </c>
      <c r="H101" s="22">
        <f t="shared" si="4"/>
        <v>64.920271999999997</v>
      </c>
      <c r="I101" s="22">
        <f t="shared" si="5"/>
        <v>2856.4919679999998</v>
      </c>
      <c r="J101" s="62">
        <f t="shared" si="6"/>
        <v>1.6977272800203838E-3</v>
      </c>
      <c r="K101" s="41">
        <f t="shared" si="7"/>
        <v>0.9164432682319722</v>
      </c>
    </row>
    <row r="102" spans="1:11" ht="25.95" customHeight="1" x14ac:dyDescent="0.25">
      <c r="A102" s="42" t="s">
        <v>587</v>
      </c>
      <c r="B102" s="43">
        <v>733</v>
      </c>
      <c r="C102" s="44" t="s">
        <v>10</v>
      </c>
      <c r="D102" s="44" t="s">
        <v>247</v>
      </c>
      <c r="E102" s="45" t="s">
        <v>29</v>
      </c>
      <c r="F102" s="32">
        <v>2</v>
      </c>
      <c r="G102" s="6">
        <v>1163.8800000000001</v>
      </c>
      <c r="H102" s="46">
        <f t="shared" si="4"/>
        <v>1403.406504</v>
      </c>
      <c r="I102" s="46">
        <f t="shared" si="5"/>
        <v>2806.8130080000001</v>
      </c>
      <c r="J102" s="61">
        <f t="shared" si="6"/>
        <v>1.66820108965126E-3</v>
      </c>
      <c r="K102" s="47">
        <f t="shared" si="7"/>
        <v>0.91811146932162346</v>
      </c>
    </row>
    <row r="103" spans="1:11" ht="24" customHeight="1" x14ac:dyDescent="0.25">
      <c r="A103" s="40" t="s">
        <v>479</v>
      </c>
      <c r="B103" s="29" t="s">
        <v>85</v>
      </c>
      <c r="C103" s="30" t="s">
        <v>10</v>
      </c>
      <c r="D103" s="30" t="s">
        <v>86</v>
      </c>
      <c r="E103" s="31" t="s">
        <v>383</v>
      </c>
      <c r="F103" s="20">
        <v>35.67999999999995</v>
      </c>
      <c r="G103" s="5">
        <v>61.04999999999999</v>
      </c>
      <c r="H103" s="22">
        <f t="shared" si="4"/>
        <v>73.61408999999999</v>
      </c>
      <c r="I103" s="22">
        <f t="shared" si="5"/>
        <v>2626.5507311999959</v>
      </c>
      <c r="J103" s="62">
        <f t="shared" si="6"/>
        <v>1.5610640179177006E-3</v>
      </c>
      <c r="K103" s="41">
        <f t="shared" si="7"/>
        <v>0.91967253333954113</v>
      </c>
    </row>
    <row r="104" spans="1:11" ht="24" customHeight="1" x14ac:dyDescent="0.25">
      <c r="A104" s="40" t="s">
        <v>533</v>
      </c>
      <c r="B104" s="29" t="s">
        <v>156</v>
      </c>
      <c r="C104" s="30" t="s">
        <v>10</v>
      </c>
      <c r="D104" s="30" t="s">
        <v>676</v>
      </c>
      <c r="E104" s="31" t="s">
        <v>11</v>
      </c>
      <c r="F104" s="20">
        <v>110.4</v>
      </c>
      <c r="G104" s="5">
        <v>19.48</v>
      </c>
      <c r="H104" s="22">
        <f t="shared" si="4"/>
        <v>23.488983999999999</v>
      </c>
      <c r="I104" s="22">
        <f t="shared" si="5"/>
        <v>2593.1838336000001</v>
      </c>
      <c r="J104" s="62">
        <f t="shared" si="6"/>
        <v>1.5412327378231789E-3</v>
      </c>
      <c r="K104" s="41">
        <f t="shared" si="7"/>
        <v>0.92121376607736427</v>
      </c>
    </row>
    <row r="105" spans="1:11" ht="25.95" customHeight="1" x14ac:dyDescent="0.25">
      <c r="A105" s="40" t="s">
        <v>597</v>
      </c>
      <c r="B105" s="29" t="s">
        <v>265</v>
      </c>
      <c r="C105" s="30" t="s">
        <v>10</v>
      </c>
      <c r="D105" s="30" t="s">
        <v>266</v>
      </c>
      <c r="E105" s="31" t="s">
        <v>29</v>
      </c>
      <c r="F105" s="20">
        <v>3</v>
      </c>
      <c r="G105" s="5">
        <v>691.93000000000006</v>
      </c>
      <c r="H105" s="22">
        <f t="shared" si="4"/>
        <v>834.32919400000003</v>
      </c>
      <c r="I105" s="22">
        <f t="shared" si="5"/>
        <v>2502.9875820000002</v>
      </c>
      <c r="J105" s="62">
        <f t="shared" si="6"/>
        <v>1.4876255025806739E-3</v>
      </c>
      <c r="K105" s="41">
        <f t="shared" si="7"/>
        <v>0.92270139157994491</v>
      </c>
    </row>
    <row r="106" spans="1:11" ht="25.95" customHeight="1" x14ac:dyDescent="0.25">
      <c r="A106" s="40" t="s">
        <v>608</v>
      </c>
      <c r="B106" s="29" t="s">
        <v>287</v>
      </c>
      <c r="C106" s="30" t="s">
        <v>10</v>
      </c>
      <c r="D106" s="30" t="s">
        <v>288</v>
      </c>
      <c r="E106" s="31" t="s">
        <v>29</v>
      </c>
      <c r="F106" s="20">
        <v>6</v>
      </c>
      <c r="G106" s="5">
        <v>341.79999999999995</v>
      </c>
      <c r="H106" s="22">
        <f t="shared" si="4"/>
        <v>412.14243999999997</v>
      </c>
      <c r="I106" s="22">
        <f t="shared" si="5"/>
        <v>2472.8546399999996</v>
      </c>
      <c r="J106" s="62">
        <f t="shared" si="6"/>
        <v>1.4697162914805665E-3</v>
      </c>
      <c r="K106" s="41">
        <f t="shared" si="7"/>
        <v>0.92417110787142542</v>
      </c>
    </row>
    <row r="107" spans="1:11" ht="24" customHeight="1" x14ac:dyDescent="0.25">
      <c r="A107" s="40" t="s">
        <v>506</v>
      </c>
      <c r="B107" s="29" t="s">
        <v>108</v>
      </c>
      <c r="C107" s="30" t="s">
        <v>10</v>
      </c>
      <c r="D107" s="30" t="s">
        <v>109</v>
      </c>
      <c r="E107" s="31" t="s">
        <v>29</v>
      </c>
      <c r="F107" s="20">
        <v>1</v>
      </c>
      <c r="G107" s="5">
        <v>2010.14</v>
      </c>
      <c r="H107" s="22">
        <f t="shared" si="4"/>
        <v>2423.8268120000002</v>
      </c>
      <c r="I107" s="22">
        <f t="shared" si="5"/>
        <v>2423.8268120000002</v>
      </c>
      <c r="J107" s="62">
        <f t="shared" si="6"/>
        <v>1.4405770948687081E-3</v>
      </c>
      <c r="K107" s="41">
        <f t="shared" si="7"/>
        <v>0.92561168496629409</v>
      </c>
    </row>
    <row r="108" spans="1:11" ht="24" customHeight="1" x14ac:dyDescent="0.25">
      <c r="A108" s="40" t="s">
        <v>614</v>
      </c>
      <c r="B108" s="29" t="s">
        <v>299</v>
      </c>
      <c r="C108" s="30" t="s">
        <v>10</v>
      </c>
      <c r="D108" s="30" t="s">
        <v>300</v>
      </c>
      <c r="E108" s="31" t="s">
        <v>29</v>
      </c>
      <c r="F108" s="20">
        <v>3</v>
      </c>
      <c r="G108" s="5">
        <v>656.05</v>
      </c>
      <c r="H108" s="22">
        <f t="shared" si="4"/>
        <v>791.06508999999994</v>
      </c>
      <c r="I108" s="22">
        <f t="shared" si="5"/>
        <v>2373.1952699999997</v>
      </c>
      <c r="J108" s="62">
        <f t="shared" si="6"/>
        <v>1.410484746965807E-3</v>
      </c>
      <c r="K108" s="41">
        <f t="shared" si="7"/>
        <v>0.9270221697132599</v>
      </c>
    </row>
    <row r="109" spans="1:11" ht="24" customHeight="1" x14ac:dyDescent="0.25">
      <c r="A109" s="40" t="s">
        <v>509</v>
      </c>
      <c r="B109" s="29" t="s">
        <v>114</v>
      </c>
      <c r="C109" s="30" t="s">
        <v>34</v>
      </c>
      <c r="D109" s="30" t="s">
        <v>115</v>
      </c>
      <c r="E109" s="31" t="s">
        <v>29</v>
      </c>
      <c r="F109" s="20">
        <v>25</v>
      </c>
      <c r="G109" s="5">
        <v>77.89</v>
      </c>
      <c r="H109" s="22">
        <f t="shared" si="4"/>
        <v>93.919762000000006</v>
      </c>
      <c r="I109" s="22">
        <f t="shared" si="5"/>
        <v>2347.9940500000002</v>
      </c>
      <c r="J109" s="62">
        <f t="shared" si="6"/>
        <v>1.3955066552494315E-3</v>
      </c>
      <c r="K109" s="41">
        <f t="shared" si="7"/>
        <v>0.92841767636850936</v>
      </c>
    </row>
    <row r="110" spans="1:11" ht="25.95" customHeight="1" x14ac:dyDescent="0.25">
      <c r="A110" s="40" t="s">
        <v>414</v>
      </c>
      <c r="B110" s="4">
        <v>103689</v>
      </c>
      <c r="C110" s="3" t="s">
        <v>10</v>
      </c>
      <c r="D110" s="3" t="s">
        <v>373</v>
      </c>
      <c r="E110" s="31" t="s">
        <v>383</v>
      </c>
      <c r="F110" s="20">
        <v>4</v>
      </c>
      <c r="G110" s="5">
        <v>467.16</v>
      </c>
      <c r="H110" s="22">
        <f t="shared" si="4"/>
        <v>563.30152800000008</v>
      </c>
      <c r="I110" s="22">
        <f t="shared" si="5"/>
        <v>2253.2061120000003</v>
      </c>
      <c r="J110" s="62">
        <f t="shared" si="6"/>
        <v>1.3391703973631005E-3</v>
      </c>
      <c r="K110" s="41">
        <f t="shared" si="7"/>
        <v>0.92975684676587245</v>
      </c>
    </row>
    <row r="111" spans="1:11" ht="25.95" customHeight="1" x14ac:dyDescent="0.25">
      <c r="A111" s="40" t="s">
        <v>477</v>
      </c>
      <c r="B111" s="29" t="s">
        <v>91</v>
      </c>
      <c r="C111" s="30" t="s">
        <v>10</v>
      </c>
      <c r="D111" s="30" t="s">
        <v>672</v>
      </c>
      <c r="E111" s="31" t="s">
        <v>383</v>
      </c>
      <c r="F111" s="20">
        <v>15.170000000000002</v>
      </c>
      <c r="G111" s="5">
        <v>118.10999999999999</v>
      </c>
      <c r="H111" s="22">
        <f t="shared" si="4"/>
        <v>142.41703799999999</v>
      </c>
      <c r="I111" s="22">
        <f t="shared" si="5"/>
        <v>2160.46646646</v>
      </c>
      <c r="J111" s="62">
        <f t="shared" si="6"/>
        <v>1.2840515215054109E-3</v>
      </c>
      <c r="K111" s="41">
        <f t="shared" si="7"/>
        <v>0.9310408982873779</v>
      </c>
    </row>
    <row r="112" spans="1:11" s="21" customFormat="1" ht="23.4" customHeight="1" x14ac:dyDescent="0.25">
      <c r="A112" s="40" t="s">
        <v>451</v>
      </c>
      <c r="B112" s="29">
        <v>90838</v>
      </c>
      <c r="C112" s="30" t="s">
        <v>10</v>
      </c>
      <c r="D112" s="30" t="s">
        <v>44</v>
      </c>
      <c r="E112" s="31" t="s">
        <v>29</v>
      </c>
      <c r="F112" s="20">
        <v>1</v>
      </c>
      <c r="G112" s="5">
        <v>1773.06</v>
      </c>
      <c r="H112" s="22">
        <f t="shared" si="4"/>
        <v>2137.9557479999999</v>
      </c>
      <c r="I112" s="22">
        <f t="shared" si="5"/>
        <v>2137.9557479999999</v>
      </c>
      <c r="J112" s="62">
        <f t="shared" si="6"/>
        <v>1.2706725023271569E-3</v>
      </c>
      <c r="K112" s="41">
        <f t="shared" si="7"/>
        <v>0.93231157078970506</v>
      </c>
    </row>
    <row r="113" spans="1:11" s="19" customFormat="1" ht="26.4" x14ac:dyDescent="0.25">
      <c r="A113" s="40" t="s">
        <v>443</v>
      </c>
      <c r="B113" s="29" t="s">
        <v>43</v>
      </c>
      <c r="C113" s="30" t="s">
        <v>10</v>
      </c>
      <c r="D113" s="30" t="s">
        <v>44</v>
      </c>
      <c r="E113" s="31" t="s">
        <v>29</v>
      </c>
      <c r="F113" s="20">
        <v>1</v>
      </c>
      <c r="G113" s="5">
        <v>1773.06</v>
      </c>
      <c r="H113" s="22">
        <f t="shared" si="4"/>
        <v>2137.9557479999999</v>
      </c>
      <c r="I113" s="22">
        <f t="shared" si="5"/>
        <v>2137.9557479999999</v>
      </c>
      <c r="J113" s="62">
        <f t="shared" si="6"/>
        <v>1.2706725023271569E-3</v>
      </c>
      <c r="K113" s="41">
        <f t="shared" si="7"/>
        <v>0.93358224329203221</v>
      </c>
    </row>
    <row r="114" spans="1:11" s="19" customFormat="1" ht="26.4" x14ac:dyDescent="0.25">
      <c r="A114" s="40" t="s">
        <v>462</v>
      </c>
      <c r="B114" s="29" t="s">
        <v>43</v>
      </c>
      <c r="C114" s="30" t="s">
        <v>10</v>
      </c>
      <c r="D114" s="30" t="s">
        <v>44</v>
      </c>
      <c r="E114" s="31" t="s">
        <v>29</v>
      </c>
      <c r="F114" s="20">
        <v>1</v>
      </c>
      <c r="G114" s="5">
        <v>1773.06</v>
      </c>
      <c r="H114" s="22">
        <f t="shared" si="4"/>
        <v>2137.9557479999999</v>
      </c>
      <c r="I114" s="22">
        <f t="shared" si="5"/>
        <v>2137.9557479999999</v>
      </c>
      <c r="J114" s="62">
        <f t="shared" si="6"/>
        <v>1.2706725023271569E-3</v>
      </c>
      <c r="K114" s="41">
        <f t="shared" si="7"/>
        <v>0.93485291579435936</v>
      </c>
    </row>
    <row r="115" spans="1:11" ht="52.05" customHeight="1" x14ac:dyDescent="0.25">
      <c r="A115" s="42" t="s">
        <v>663</v>
      </c>
      <c r="B115" s="43" t="s">
        <v>363</v>
      </c>
      <c r="C115" s="44" t="s">
        <v>34</v>
      </c>
      <c r="D115" s="44" t="s">
        <v>364</v>
      </c>
      <c r="E115" s="45" t="s">
        <v>29</v>
      </c>
      <c r="F115" s="32">
        <v>1</v>
      </c>
      <c r="G115" s="6">
        <v>1747.5249999999999</v>
      </c>
      <c r="H115" s="46">
        <f t="shared" si="4"/>
        <v>2107.1656449999996</v>
      </c>
      <c r="I115" s="46">
        <f t="shared" si="5"/>
        <v>2107.1656449999996</v>
      </c>
      <c r="J115" s="61">
        <f t="shared" si="6"/>
        <v>1.2523727141942544E-3</v>
      </c>
      <c r="K115" s="47">
        <f t="shared" si="7"/>
        <v>0.93610528850855357</v>
      </c>
    </row>
    <row r="116" spans="1:11" ht="52.05" customHeight="1" x14ac:dyDescent="0.25">
      <c r="A116" s="40" t="s">
        <v>651</v>
      </c>
      <c r="B116" s="29" t="s">
        <v>238</v>
      </c>
      <c r="C116" s="30" t="s">
        <v>10</v>
      </c>
      <c r="D116" s="30" t="s">
        <v>239</v>
      </c>
      <c r="E116" s="31" t="s">
        <v>29</v>
      </c>
      <c r="F116" s="20">
        <v>2</v>
      </c>
      <c r="G116" s="5">
        <v>854.7</v>
      </c>
      <c r="H116" s="22">
        <f t="shared" si="4"/>
        <v>1030.59726</v>
      </c>
      <c r="I116" s="22">
        <f t="shared" si="5"/>
        <v>2061.19452</v>
      </c>
      <c r="J116" s="62">
        <f t="shared" si="6"/>
        <v>1.2250502382762244E-3</v>
      </c>
      <c r="K116" s="41">
        <f t="shared" si="7"/>
        <v>0.93733033874682981</v>
      </c>
    </row>
    <row r="117" spans="1:11" ht="39" customHeight="1" x14ac:dyDescent="0.25">
      <c r="A117" s="40" t="s">
        <v>581</v>
      </c>
      <c r="B117" s="29" t="s">
        <v>116</v>
      </c>
      <c r="C117" s="30" t="s">
        <v>34</v>
      </c>
      <c r="D117" s="30" t="s">
        <v>117</v>
      </c>
      <c r="E117" s="31" t="s">
        <v>29</v>
      </c>
      <c r="F117" s="20">
        <v>30</v>
      </c>
      <c r="G117" s="5">
        <v>56.12</v>
      </c>
      <c r="H117" s="22">
        <f t="shared" si="4"/>
        <v>67.669495999999995</v>
      </c>
      <c r="I117" s="22">
        <f t="shared" si="5"/>
        <v>2030.0848799999999</v>
      </c>
      <c r="J117" s="62">
        <f t="shared" si="6"/>
        <v>1.2065605365402193E-3</v>
      </c>
      <c r="K117" s="41">
        <f t="shared" si="7"/>
        <v>0.93853689928337003</v>
      </c>
    </row>
    <row r="118" spans="1:11" ht="39" customHeight="1" x14ac:dyDescent="0.25">
      <c r="A118" s="40" t="s">
        <v>510</v>
      </c>
      <c r="B118" s="43" t="s">
        <v>83</v>
      </c>
      <c r="C118" s="44" t="s">
        <v>34</v>
      </c>
      <c r="D118" s="44" t="s">
        <v>84</v>
      </c>
      <c r="E118" s="45" t="s">
        <v>11</v>
      </c>
      <c r="F118" s="32">
        <v>4.7</v>
      </c>
      <c r="G118" s="6">
        <v>357.41</v>
      </c>
      <c r="H118" s="46">
        <f t="shared" si="4"/>
        <v>430.96497800000003</v>
      </c>
      <c r="I118" s="46">
        <f t="shared" si="5"/>
        <v>2025.5353966000002</v>
      </c>
      <c r="J118" s="61">
        <f t="shared" si="6"/>
        <v>1.2038565968251055E-3</v>
      </c>
      <c r="K118" s="47">
        <f t="shared" si="7"/>
        <v>0.93974075588019512</v>
      </c>
    </row>
    <row r="119" spans="1:11" ht="39" customHeight="1" x14ac:dyDescent="0.25">
      <c r="A119" s="42" t="s">
        <v>472</v>
      </c>
      <c r="B119" s="29" t="s">
        <v>206</v>
      </c>
      <c r="C119" s="30" t="s">
        <v>10</v>
      </c>
      <c r="D119" s="30" t="s">
        <v>207</v>
      </c>
      <c r="E119" s="31" t="s">
        <v>29</v>
      </c>
      <c r="F119" s="20">
        <v>30</v>
      </c>
      <c r="G119" s="5">
        <v>54.69</v>
      </c>
      <c r="H119" s="22">
        <f t="shared" si="4"/>
        <v>65.945201999999995</v>
      </c>
      <c r="I119" s="22">
        <f t="shared" si="5"/>
        <v>1978.3560599999998</v>
      </c>
      <c r="J119" s="62">
        <f t="shared" si="6"/>
        <v>1.1758160324908161E-3</v>
      </c>
      <c r="K119" s="41">
        <f t="shared" si="7"/>
        <v>0.94091657191268596</v>
      </c>
    </row>
    <row r="120" spans="1:11" ht="39" customHeight="1" x14ac:dyDescent="0.25">
      <c r="A120" s="40" t="s">
        <v>564</v>
      </c>
      <c r="B120" s="29">
        <v>104791</v>
      </c>
      <c r="C120" s="30" t="s">
        <v>10</v>
      </c>
      <c r="D120" s="30" t="s">
        <v>401</v>
      </c>
      <c r="E120" s="31" t="s">
        <v>383</v>
      </c>
      <c r="F120" s="20">
        <v>245.48</v>
      </c>
      <c r="G120" s="22">
        <v>6.5</v>
      </c>
      <c r="H120" s="22">
        <f t="shared" si="4"/>
        <v>7.8376999999999999</v>
      </c>
      <c r="I120" s="22">
        <f t="shared" si="5"/>
        <v>1923.9985959999999</v>
      </c>
      <c r="J120" s="62">
        <f t="shared" si="6"/>
        <v>1.143509220310231E-3</v>
      </c>
      <c r="K120" s="41">
        <f t="shared" si="7"/>
        <v>0.94206008113299622</v>
      </c>
    </row>
    <row r="121" spans="1:11" ht="39" customHeight="1" x14ac:dyDescent="0.25">
      <c r="A121" s="40" t="s">
        <v>427</v>
      </c>
      <c r="B121" s="29">
        <v>94280</v>
      </c>
      <c r="C121" s="30" t="s">
        <v>10</v>
      </c>
      <c r="D121" s="30" t="s">
        <v>408</v>
      </c>
      <c r="E121" s="36" t="s">
        <v>11</v>
      </c>
      <c r="F121" s="20">
        <v>47.1</v>
      </c>
      <c r="G121" s="5">
        <v>33.25</v>
      </c>
      <c r="H121" s="22">
        <f t="shared" si="4"/>
        <v>40.092849999999999</v>
      </c>
      <c r="I121" s="22">
        <f t="shared" si="5"/>
        <v>1888.373235</v>
      </c>
      <c r="J121" s="62">
        <f t="shared" si="6"/>
        <v>1.1223356452020813E-3</v>
      </c>
      <c r="K121" s="41">
        <f t="shared" si="7"/>
        <v>0.94318241677819825</v>
      </c>
    </row>
    <row r="122" spans="1:11" ht="39" customHeight="1" x14ac:dyDescent="0.25">
      <c r="A122" s="40" t="s">
        <v>647</v>
      </c>
      <c r="B122" s="29" t="s">
        <v>92</v>
      </c>
      <c r="C122" s="30" t="s">
        <v>10</v>
      </c>
      <c r="D122" s="30" t="s">
        <v>673</v>
      </c>
      <c r="E122" s="31" t="s">
        <v>383</v>
      </c>
      <c r="F122" s="20">
        <v>11.45</v>
      </c>
      <c r="G122" s="5">
        <v>132.29</v>
      </c>
      <c r="H122" s="22">
        <f t="shared" si="4"/>
        <v>159.51528199999998</v>
      </c>
      <c r="I122" s="22">
        <f t="shared" si="5"/>
        <v>1826.4499788999997</v>
      </c>
      <c r="J122" s="62">
        <f t="shared" si="6"/>
        <v>1.0855321805586062E-3</v>
      </c>
      <c r="K122" s="41">
        <f t="shared" si="7"/>
        <v>0.94426794895875688</v>
      </c>
    </row>
    <row r="123" spans="1:11" ht="39" customHeight="1" x14ac:dyDescent="0.25">
      <c r="A123" s="40" t="s">
        <v>489</v>
      </c>
      <c r="B123" s="29" t="s">
        <v>218</v>
      </c>
      <c r="C123" s="30" t="s">
        <v>10</v>
      </c>
      <c r="D123" s="30" t="s">
        <v>219</v>
      </c>
      <c r="E123" s="31" t="s">
        <v>29</v>
      </c>
      <c r="F123" s="20">
        <v>12</v>
      </c>
      <c r="G123" s="5">
        <v>125.63999999999999</v>
      </c>
      <c r="H123" s="22">
        <f t="shared" si="4"/>
        <v>151.49671199999997</v>
      </c>
      <c r="I123" s="22">
        <f t="shared" si="5"/>
        <v>1817.9605439999996</v>
      </c>
      <c r="J123" s="62">
        <f t="shared" si="6"/>
        <v>1.0804865702844842E-3</v>
      </c>
      <c r="K123" s="41">
        <f t="shared" si="7"/>
        <v>0.94534843552904135</v>
      </c>
    </row>
    <row r="124" spans="1:11" ht="39" customHeight="1" x14ac:dyDescent="0.25">
      <c r="A124" s="40" t="s">
        <v>570</v>
      </c>
      <c r="B124" s="29" t="s">
        <v>250</v>
      </c>
      <c r="C124" s="30" t="s">
        <v>10</v>
      </c>
      <c r="D124" s="30" t="s">
        <v>251</v>
      </c>
      <c r="E124" s="31" t="s">
        <v>11</v>
      </c>
      <c r="F124" s="20">
        <v>160.91</v>
      </c>
      <c r="G124" s="5">
        <v>9.2700000000000014</v>
      </c>
      <c r="H124" s="22">
        <f t="shared" si="4"/>
        <v>11.177766000000002</v>
      </c>
      <c r="I124" s="22">
        <f t="shared" si="5"/>
        <v>1798.6143270600003</v>
      </c>
      <c r="J124" s="62">
        <f t="shared" si="6"/>
        <v>1.0689883407665397E-3</v>
      </c>
      <c r="K124" s="41">
        <f t="shared" si="7"/>
        <v>0.94641742386980787</v>
      </c>
    </row>
    <row r="125" spans="1:11" ht="39" customHeight="1" x14ac:dyDescent="0.25">
      <c r="A125" s="40" t="s">
        <v>590</v>
      </c>
      <c r="B125" s="29" t="s">
        <v>283</v>
      </c>
      <c r="C125" s="30" t="s">
        <v>10</v>
      </c>
      <c r="D125" s="30" t="s">
        <v>284</v>
      </c>
      <c r="E125" s="31" t="s">
        <v>29</v>
      </c>
      <c r="F125" s="20">
        <v>7</v>
      </c>
      <c r="G125" s="5">
        <v>206.36</v>
      </c>
      <c r="H125" s="22">
        <f t="shared" si="4"/>
        <v>248.82888800000001</v>
      </c>
      <c r="I125" s="22">
        <f t="shared" si="5"/>
        <v>1741.802216</v>
      </c>
      <c r="J125" s="62">
        <f t="shared" si="6"/>
        <v>1.0352226337865752E-3</v>
      </c>
      <c r="K125" s="41">
        <f t="shared" si="7"/>
        <v>0.9474526465035944</v>
      </c>
    </row>
    <row r="126" spans="1:11" ht="39" customHeight="1" x14ac:dyDescent="0.25">
      <c r="A126" s="40" t="s">
        <v>606</v>
      </c>
      <c r="B126" s="29" t="s">
        <v>163</v>
      </c>
      <c r="C126" s="30" t="s">
        <v>10</v>
      </c>
      <c r="D126" s="30" t="s">
        <v>164</v>
      </c>
      <c r="E126" s="31" t="s">
        <v>29</v>
      </c>
      <c r="F126" s="20">
        <v>24</v>
      </c>
      <c r="G126" s="5">
        <v>59.330000000000005</v>
      </c>
      <c r="H126" s="22">
        <f t="shared" si="4"/>
        <v>71.540114000000003</v>
      </c>
      <c r="I126" s="22">
        <f t="shared" si="5"/>
        <v>1716.9627359999999</v>
      </c>
      <c r="J126" s="62">
        <f t="shared" si="6"/>
        <v>1.0204595386020131E-3</v>
      </c>
      <c r="K126" s="41">
        <f t="shared" si="7"/>
        <v>0.94847310604219637</v>
      </c>
    </row>
    <row r="127" spans="1:11" ht="52.05" customHeight="1" x14ac:dyDescent="0.25">
      <c r="A127" s="40" t="s">
        <v>538</v>
      </c>
      <c r="B127" s="29" t="s">
        <v>345</v>
      </c>
      <c r="C127" s="30" t="s">
        <v>10</v>
      </c>
      <c r="D127" s="30" t="s">
        <v>346</v>
      </c>
      <c r="E127" s="31" t="s">
        <v>11</v>
      </c>
      <c r="F127" s="20">
        <v>21</v>
      </c>
      <c r="G127" s="5">
        <v>67.489999999999995</v>
      </c>
      <c r="H127" s="22">
        <f t="shared" si="4"/>
        <v>81.379441999999997</v>
      </c>
      <c r="I127" s="22">
        <f t="shared" si="5"/>
        <v>1708.968282</v>
      </c>
      <c r="J127" s="62">
        <f t="shared" si="6"/>
        <v>1.0157081152489236E-3</v>
      </c>
      <c r="K127" s="41">
        <f t="shared" si="7"/>
        <v>0.94948881415744524</v>
      </c>
    </row>
    <row r="128" spans="1:11" ht="39" customHeight="1" x14ac:dyDescent="0.25">
      <c r="A128" s="40" t="s">
        <v>637</v>
      </c>
      <c r="B128" s="29" t="s">
        <v>65</v>
      </c>
      <c r="C128" s="30" t="s">
        <v>10</v>
      </c>
      <c r="D128" s="30" t="s">
        <v>66</v>
      </c>
      <c r="E128" s="31" t="s">
        <v>29</v>
      </c>
      <c r="F128" s="20">
        <v>2</v>
      </c>
      <c r="G128" s="5">
        <v>696.89</v>
      </c>
      <c r="H128" s="22">
        <f t="shared" si="4"/>
        <v>840.30996199999993</v>
      </c>
      <c r="I128" s="22">
        <f t="shared" si="5"/>
        <v>1680.6199239999999</v>
      </c>
      <c r="J128" s="62">
        <f t="shared" si="6"/>
        <v>9.9885955370576564E-4</v>
      </c>
      <c r="K128" s="41">
        <f t="shared" si="7"/>
        <v>0.95048767371115095</v>
      </c>
    </row>
    <row r="129" spans="1:11" ht="39" customHeight="1" x14ac:dyDescent="0.25">
      <c r="A129" s="40" t="s">
        <v>446</v>
      </c>
      <c r="B129" s="29">
        <v>97607</v>
      </c>
      <c r="C129" s="30" t="s">
        <v>10</v>
      </c>
      <c r="D129" s="30" t="s">
        <v>389</v>
      </c>
      <c r="E129" s="31" t="s">
        <v>29</v>
      </c>
      <c r="F129" s="20">
        <v>12</v>
      </c>
      <c r="G129" s="5">
        <v>114.95</v>
      </c>
      <c r="H129" s="22">
        <f t="shared" si="4"/>
        <v>138.60670999999999</v>
      </c>
      <c r="I129" s="22">
        <f t="shared" si="5"/>
        <v>1663.2805199999998</v>
      </c>
      <c r="J129" s="62">
        <f t="shared" si="6"/>
        <v>9.88554053280814E-4</v>
      </c>
      <c r="K129" s="41">
        <f t="shared" si="7"/>
        <v>0.95147622776443175</v>
      </c>
    </row>
    <row r="130" spans="1:11" ht="39" customHeight="1" x14ac:dyDescent="0.25">
      <c r="A130" s="40" t="s">
        <v>558</v>
      </c>
      <c r="B130" s="29" t="s">
        <v>334</v>
      </c>
      <c r="C130" s="30" t="s">
        <v>34</v>
      </c>
      <c r="D130" s="30" t="s">
        <v>335</v>
      </c>
      <c r="E130" s="31" t="s">
        <v>333</v>
      </c>
      <c r="F130" s="20">
        <v>24.76</v>
      </c>
      <c r="G130" s="5">
        <v>55.519999999999996</v>
      </c>
      <c r="H130" s="22">
        <f t="shared" si="4"/>
        <v>66.946016</v>
      </c>
      <c r="I130" s="22">
        <f t="shared" si="5"/>
        <v>1657.5833561600002</v>
      </c>
      <c r="J130" s="62">
        <f t="shared" si="6"/>
        <v>9.8516800123576499E-4</v>
      </c>
      <c r="K130" s="41">
        <f t="shared" si="7"/>
        <v>0.95246139576566746</v>
      </c>
    </row>
    <row r="131" spans="1:11" ht="39" customHeight="1" x14ac:dyDescent="0.25">
      <c r="A131" s="40" t="s">
        <v>631</v>
      </c>
      <c r="B131" s="29" t="s">
        <v>331</v>
      </c>
      <c r="C131" s="30" t="s">
        <v>34</v>
      </c>
      <c r="D131" s="30" t="s">
        <v>332</v>
      </c>
      <c r="E131" s="31" t="s">
        <v>333</v>
      </c>
      <c r="F131" s="20">
        <v>25.38</v>
      </c>
      <c r="G131" s="5">
        <v>53.85</v>
      </c>
      <c r="H131" s="22">
        <f t="shared" si="4"/>
        <v>64.932330000000007</v>
      </c>
      <c r="I131" s="22">
        <f t="shared" si="5"/>
        <v>1647.9825354000002</v>
      </c>
      <c r="J131" s="62">
        <f t="shared" si="6"/>
        <v>9.7946184995039982E-4</v>
      </c>
      <c r="K131" s="41">
        <f t="shared" si="7"/>
        <v>0.95344085761561781</v>
      </c>
    </row>
    <row r="132" spans="1:11" ht="25.95" customHeight="1" x14ac:dyDescent="0.25">
      <c r="A132" s="40" t="s">
        <v>630</v>
      </c>
      <c r="B132" s="29" t="s">
        <v>39</v>
      </c>
      <c r="C132" s="30" t="s">
        <v>10</v>
      </c>
      <c r="D132" s="30" t="s">
        <v>40</v>
      </c>
      <c r="E132" s="31" t="s">
        <v>383</v>
      </c>
      <c r="F132" s="20">
        <v>1.38</v>
      </c>
      <c r="G132" s="5">
        <v>986.5</v>
      </c>
      <c r="H132" s="22">
        <f t="shared" si="4"/>
        <v>1189.5217</v>
      </c>
      <c r="I132" s="22">
        <f t="shared" si="5"/>
        <v>1641.5399459999999</v>
      </c>
      <c r="J132" s="62">
        <f t="shared" si="6"/>
        <v>9.7563276171879214E-4</v>
      </c>
      <c r="K132" s="41">
        <f t="shared" si="7"/>
        <v>0.95441649037733656</v>
      </c>
    </row>
    <row r="133" spans="1:11" ht="25.95" customHeight="1" x14ac:dyDescent="0.25">
      <c r="A133" s="40" t="s">
        <v>441</v>
      </c>
      <c r="B133" s="29" t="s">
        <v>233</v>
      </c>
      <c r="C133" s="30" t="s">
        <v>10</v>
      </c>
      <c r="D133" s="30" t="s">
        <v>234</v>
      </c>
      <c r="E133" s="31" t="s">
        <v>29</v>
      </c>
      <c r="F133" s="20">
        <v>25</v>
      </c>
      <c r="G133" s="5">
        <v>54.31</v>
      </c>
      <c r="H133" s="22">
        <f t="shared" si="4"/>
        <v>65.486998</v>
      </c>
      <c r="I133" s="22">
        <f t="shared" si="5"/>
        <v>1637.1749500000001</v>
      </c>
      <c r="J133" s="62">
        <f t="shared" si="6"/>
        <v>9.7303847023490328E-4</v>
      </c>
      <c r="K133" s="41">
        <f t="shared" si="7"/>
        <v>0.95538952884757145</v>
      </c>
    </row>
    <row r="134" spans="1:11" ht="25.95" customHeight="1" x14ac:dyDescent="0.25">
      <c r="A134" s="40" t="s">
        <v>578</v>
      </c>
      <c r="B134" s="29">
        <v>104766</v>
      </c>
      <c r="C134" s="30" t="s">
        <v>10</v>
      </c>
      <c r="D134" s="30" t="s">
        <v>393</v>
      </c>
      <c r="E134" s="31" t="s">
        <v>11</v>
      </c>
      <c r="F134" s="20">
        <v>60</v>
      </c>
      <c r="G134" s="22">
        <v>21.86</v>
      </c>
      <c r="H134" s="22">
        <f t="shared" si="4"/>
        <v>26.358788000000001</v>
      </c>
      <c r="I134" s="22">
        <f t="shared" si="5"/>
        <v>1581.52728</v>
      </c>
      <c r="J134" s="62">
        <f t="shared" si="6"/>
        <v>9.3996483709084819E-4</v>
      </c>
      <c r="K134" s="41">
        <f t="shared" si="7"/>
        <v>0.95632949368466225</v>
      </c>
    </row>
    <row r="135" spans="1:11" ht="25.95" customHeight="1" x14ac:dyDescent="0.25">
      <c r="A135" s="40" t="s">
        <v>432</v>
      </c>
      <c r="B135" s="43" t="s">
        <v>59</v>
      </c>
      <c r="C135" s="44" t="s">
        <v>34</v>
      </c>
      <c r="D135" s="44" t="s">
        <v>60</v>
      </c>
      <c r="E135" s="45" t="s">
        <v>383</v>
      </c>
      <c r="F135" s="32">
        <v>1.89</v>
      </c>
      <c r="G135" s="6">
        <v>691.33685400000013</v>
      </c>
      <c r="H135" s="46">
        <f t="shared" ref="H135:H198" si="8">G135*(1+$H$3)</f>
        <v>833.61397855320013</v>
      </c>
      <c r="I135" s="46">
        <f t="shared" ref="I135:I198" si="9">F135*H135</f>
        <v>1575.5304194655482</v>
      </c>
      <c r="J135" s="61">
        <f t="shared" ref="J135:J198" si="10">I135/$I$264</f>
        <v>9.364006633288106E-4</v>
      </c>
      <c r="K135" s="47">
        <f t="shared" si="7"/>
        <v>0.95726589434799103</v>
      </c>
    </row>
    <row r="136" spans="1:11" ht="39" customHeight="1" x14ac:dyDescent="0.25">
      <c r="A136" s="42" t="s">
        <v>447</v>
      </c>
      <c r="B136" s="29" t="s">
        <v>338</v>
      </c>
      <c r="C136" s="30" t="s">
        <v>34</v>
      </c>
      <c r="D136" s="30" t="s">
        <v>682</v>
      </c>
      <c r="E136" s="31" t="s">
        <v>29</v>
      </c>
      <c r="F136" s="20">
        <v>3</v>
      </c>
      <c r="G136" s="5">
        <v>432.9</v>
      </c>
      <c r="H136" s="22">
        <f t="shared" si="8"/>
        <v>521.99081999999999</v>
      </c>
      <c r="I136" s="22">
        <f t="shared" si="9"/>
        <v>1565.97246</v>
      </c>
      <c r="J136" s="62">
        <f t="shared" si="10"/>
        <v>9.3071998622284568E-4</v>
      </c>
      <c r="K136" s="41">
        <f t="shared" ref="K136:K199" si="11">J136+K135</f>
        <v>0.95819661433421388</v>
      </c>
    </row>
    <row r="137" spans="1:11" ht="25.95" customHeight="1" x14ac:dyDescent="0.25">
      <c r="A137" s="40" t="s">
        <v>633</v>
      </c>
      <c r="B137" s="29">
        <v>98509</v>
      </c>
      <c r="C137" s="30" t="s">
        <v>10</v>
      </c>
      <c r="D137" s="30" t="s">
        <v>407</v>
      </c>
      <c r="E137" s="31" t="s">
        <v>29</v>
      </c>
      <c r="F137" s="20">
        <v>25</v>
      </c>
      <c r="G137" s="22">
        <v>46.12</v>
      </c>
      <c r="H137" s="22">
        <f t="shared" si="8"/>
        <v>55.611495999999995</v>
      </c>
      <c r="I137" s="22">
        <f t="shared" si="9"/>
        <v>1390.2873999999999</v>
      </c>
      <c r="J137" s="62">
        <f t="shared" si="10"/>
        <v>8.2630333727184188E-4</v>
      </c>
      <c r="K137" s="41">
        <f t="shared" si="11"/>
        <v>0.95902291767148573</v>
      </c>
    </row>
    <row r="138" spans="1:11" ht="39" customHeight="1" x14ac:dyDescent="0.25">
      <c r="A138" s="40" t="s">
        <v>520</v>
      </c>
      <c r="B138" s="29" t="s">
        <v>132</v>
      </c>
      <c r="C138" s="30" t="s">
        <v>10</v>
      </c>
      <c r="D138" s="30" t="s">
        <v>133</v>
      </c>
      <c r="E138" s="31" t="s">
        <v>29</v>
      </c>
      <c r="F138" s="20">
        <v>2</v>
      </c>
      <c r="G138" s="5">
        <v>567.83999999999992</v>
      </c>
      <c r="H138" s="22">
        <f t="shared" si="8"/>
        <v>684.70147199999985</v>
      </c>
      <c r="I138" s="22">
        <f t="shared" si="9"/>
        <v>1369.4029439999997</v>
      </c>
      <c r="J138" s="62">
        <f t="shared" si="10"/>
        <v>8.1389087083511295E-4</v>
      </c>
      <c r="K138" s="41">
        <f t="shared" si="11"/>
        <v>0.9598368085423209</v>
      </c>
    </row>
    <row r="139" spans="1:11" ht="39" customHeight="1" x14ac:dyDescent="0.25">
      <c r="A139" s="40" t="s">
        <v>503</v>
      </c>
      <c r="B139" s="29">
        <v>88488</v>
      </c>
      <c r="C139" s="30" t="s">
        <v>10</v>
      </c>
      <c r="D139" s="30" t="s">
        <v>410</v>
      </c>
      <c r="E139" s="31" t="s">
        <v>383</v>
      </c>
      <c r="F139" s="20">
        <v>69.81</v>
      </c>
      <c r="G139" s="5">
        <v>15.68</v>
      </c>
      <c r="H139" s="22">
        <f t="shared" si="8"/>
        <v>18.906943999999999</v>
      </c>
      <c r="I139" s="22">
        <f t="shared" si="9"/>
        <v>1319.89376064</v>
      </c>
      <c r="J139" s="62">
        <f t="shared" si="10"/>
        <v>7.8446558550492062E-4</v>
      </c>
      <c r="K139" s="41">
        <f t="shared" si="11"/>
        <v>0.96062127412782583</v>
      </c>
    </row>
    <row r="140" spans="1:11" ht="39" customHeight="1" x14ac:dyDescent="0.25">
      <c r="A140" s="40" t="s">
        <v>440</v>
      </c>
      <c r="B140" s="29" t="s">
        <v>63</v>
      </c>
      <c r="C140" s="30" t="s">
        <v>34</v>
      </c>
      <c r="D140" s="30" t="s">
        <v>64</v>
      </c>
      <c r="E140" s="31" t="s">
        <v>29</v>
      </c>
      <c r="F140" s="20">
        <v>1</v>
      </c>
      <c r="G140" s="5">
        <v>1078.8900000000001</v>
      </c>
      <c r="H140" s="22">
        <f t="shared" si="8"/>
        <v>1300.9255620000001</v>
      </c>
      <c r="I140" s="22">
        <f t="shared" si="9"/>
        <v>1300.9255620000001</v>
      </c>
      <c r="J140" s="62">
        <f t="shared" si="10"/>
        <v>7.7319202736272127E-4</v>
      </c>
      <c r="K140" s="41">
        <f t="shared" si="11"/>
        <v>0.96139446615518853</v>
      </c>
    </row>
    <row r="141" spans="1:11" ht="39" customHeight="1" x14ac:dyDescent="0.25">
      <c r="A141" s="40" t="s">
        <v>448</v>
      </c>
      <c r="B141" s="29" t="s">
        <v>63</v>
      </c>
      <c r="C141" s="30" t="s">
        <v>34</v>
      </c>
      <c r="D141" s="30" t="s">
        <v>64</v>
      </c>
      <c r="E141" s="31" t="s">
        <v>29</v>
      </c>
      <c r="F141" s="20">
        <v>1</v>
      </c>
      <c r="G141" s="5">
        <v>1078.8900000000001</v>
      </c>
      <c r="H141" s="22">
        <f t="shared" si="8"/>
        <v>1300.9255620000001</v>
      </c>
      <c r="I141" s="22">
        <f t="shared" si="9"/>
        <v>1300.9255620000001</v>
      </c>
      <c r="J141" s="62">
        <f t="shared" si="10"/>
        <v>7.7319202736272127E-4</v>
      </c>
      <c r="K141" s="41">
        <f t="shared" si="11"/>
        <v>0.96216765818255123</v>
      </c>
    </row>
    <row r="142" spans="1:11" ht="39" customHeight="1" x14ac:dyDescent="0.25">
      <c r="A142" s="40" t="s">
        <v>465</v>
      </c>
      <c r="B142" s="29" t="s">
        <v>63</v>
      </c>
      <c r="C142" s="30" t="s">
        <v>34</v>
      </c>
      <c r="D142" s="30" t="s">
        <v>64</v>
      </c>
      <c r="E142" s="31" t="s">
        <v>29</v>
      </c>
      <c r="F142" s="20">
        <v>1</v>
      </c>
      <c r="G142" s="5">
        <v>1078.8900000000001</v>
      </c>
      <c r="H142" s="22">
        <f t="shared" si="8"/>
        <v>1300.9255620000001</v>
      </c>
      <c r="I142" s="22">
        <f t="shared" si="9"/>
        <v>1300.9255620000001</v>
      </c>
      <c r="J142" s="62">
        <f t="shared" si="10"/>
        <v>7.7319202736272127E-4</v>
      </c>
      <c r="K142" s="41">
        <f t="shared" si="11"/>
        <v>0.96294085020991393</v>
      </c>
    </row>
    <row r="143" spans="1:11" ht="39" customHeight="1" x14ac:dyDescent="0.25">
      <c r="A143" s="40" t="s">
        <v>616</v>
      </c>
      <c r="B143" s="29" t="s">
        <v>303</v>
      </c>
      <c r="C143" s="30" t="s">
        <v>10</v>
      </c>
      <c r="D143" s="30" t="s">
        <v>304</v>
      </c>
      <c r="E143" s="31" t="s">
        <v>29</v>
      </c>
      <c r="F143" s="20">
        <v>7</v>
      </c>
      <c r="G143" s="5">
        <v>153.69</v>
      </c>
      <c r="H143" s="22">
        <f t="shared" si="8"/>
        <v>185.319402</v>
      </c>
      <c r="I143" s="22">
        <f t="shared" si="9"/>
        <v>1297.2358139999999</v>
      </c>
      <c r="J143" s="62">
        <f t="shared" si="10"/>
        <v>7.7099906273821823E-4</v>
      </c>
      <c r="K143" s="41">
        <f t="shared" si="11"/>
        <v>0.96371184927265219</v>
      </c>
    </row>
    <row r="144" spans="1:11" ht="39" customHeight="1" x14ac:dyDescent="0.25">
      <c r="A144" s="40" t="s">
        <v>591</v>
      </c>
      <c r="B144" s="29" t="s">
        <v>252</v>
      </c>
      <c r="C144" s="30" t="s">
        <v>34</v>
      </c>
      <c r="D144" s="30" t="s">
        <v>253</v>
      </c>
      <c r="E144" s="31" t="s">
        <v>254</v>
      </c>
      <c r="F144" s="20">
        <v>1</v>
      </c>
      <c r="G144" s="5">
        <v>1055.6300000000001</v>
      </c>
      <c r="H144" s="22">
        <f t="shared" si="8"/>
        <v>1272.8786540000001</v>
      </c>
      <c r="I144" s="22">
        <f t="shared" si="9"/>
        <v>1272.8786540000001</v>
      </c>
      <c r="J144" s="62">
        <f t="shared" si="10"/>
        <v>7.5652262959607507E-4</v>
      </c>
      <c r="K144" s="41">
        <f t="shared" si="11"/>
        <v>0.96446837190224821</v>
      </c>
    </row>
    <row r="145" spans="1:11" ht="39" customHeight="1" x14ac:dyDescent="0.25">
      <c r="A145" s="42" t="s">
        <v>437</v>
      </c>
      <c r="B145" s="43" t="s">
        <v>59</v>
      </c>
      <c r="C145" s="44" t="s">
        <v>34</v>
      </c>
      <c r="D145" s="44" t="s">
        <v>60</v>
      </c>
      <c r="E145" s="45" t="s">
        <v>383</v>
      </c>
      <c r="F145" s="32">
        <v>1.89</v>
      </c>
      <c r="G145" s="6">
        <v>553.08000000000004</v>
      </c>
      <c r="H145" s="46">
        <f t="shared" si="8"/>
        <v>666.903864</v>
      </c>
      <c r="I145" s="46">
        <f t="shared" si="9"/>
        <v>1260.4483029599999</v>
      </c>
      <c r="J145" s="61">
        <f t="shared" si="10"/>
        <v>7.4913477543886073E-4</v>
      </c>
      <c r="K145" s="47">
        <f t="shared" si="11"/>
        <v>0.96521750667768702</v>
      </c>
    </row>
    <row r="146" spans="1:11" ht="39" customHeight="1" x14ac:dyDescent="0.25">
      <c r="A146" s="40" t="s">
        <v>439</v>
      </c>
      <c r="B146" s="29" t="s">
        <v>61</v>
      </c>
      <c r="C146" s="30" t="s">
        <v>10</v>
      </c>
      <c r="D146" s="30" t="s">
        <v>62</v>
      </c>
      <c r="E146" s="31" t="s">
        <v>383</v>
      </c>
      <c r="F146" s="20">
        <v>1.54</v>
      </c>
      <c r="G146" s="5">
        <v>665.95</v>
      </c>
      <c r="H146" s="22">
        <f t="shared" si="8"/>
        <v>803.00251000000003</v>
      </c>
      <c r="I146" s="22">
        <f t="shared" si="9"/>
        <v>1236.6238654000001</v>
      </c>
      <c r="J146" s="62">
        <f t="shared" si="10"/>
        <v>7.3497496052256903E-4</v>
      </c>
      <c r="K146" s="41">
        <f t="shared" si="11"/>
        <v>0.96595248163820957</v>
      </c>
    </row>
    <row r="147" spans="1:11" s="2" customFormat="1" ht="39" customHeight="1" x14ac:dyDescent="0.25">
      <c r="A147" s="40" t="s">
        <v>642</v>
      </c>
      <c r="B147" s="4">
        <v>102279</v>
      </c>
      <c r="C147" s="3" t="s">
        <v>10</v>
      </c>
      <c r="D147" s="3" t="s">
        <v>384</v>
      </c>
      <c r="E147" s="36" t="s">
        <v>385</v>
      </c>
      <c r="F147" s="20">
        <v>135</v>
      </c>
      <c r="G147" s="5">
        <v>7.46</v>
      </c>
      <c r="H147" s="22">
        <f t="shared" si="8"/>
        <v>8.9952679999999994</v>
      </c>
      <c r="I147" s="22">
        <f t="shared" si="9"/>
        <v>1214.3611799999999</v>
      </c>
      <c r="J147" s="62">
        <f t="shared" si="10"/>
        <v>7.2174335729962874E-4</v>
      </c>
      <c r="K147" s="41">
        <f t="shared" si="11"/>
        <v>0.96667422499550915</v>
      </c>
    </row>
    <row r="148" spans="1:11" ht="39" customHeight="1" x14ac:dyDescent="0.25">
      <c r="A148" s="42" t="s">
        <v>584</v>
      </c>
      <c r="B148" s="43">
        <v>37558</v>
      </c>
      <c r="C148" s="44" t="s">
        <v>10</v>
      </c>
      <c r="D148" s="44" t="s">
        <v>243</v>
      </c>
      <c r="E148" s="45" t="s">
        <v>29</v>
      </c>
      <c r="F148" s="32">
        <v>22</v>
      </c>
      <c r="G148" s="6">
        <v>44.84</v>
      </c>
      <c r="H148" s="46">
        <f t="shared" si="8"/>
        <v>54.068072000000001</v>
      </c>
      <c r="I148" s="46">
        <f t="shared" si="9"/>
        <v>1189.497584</v>
      </c>
      <c r="J148" s="61">
        <f t="shared" si="10"/>
        <v>7.0696592901294594E-4</v>
      </c>
      <c r="K148" s="47">
        <f t="shared" si="11"/>
        <v>0.96738119092452213</v>
      </c>
    </row>
    <row r="149" spans="1:11" ht="39" customHeight="1" x14ac:dyDescent="0.25">
      <c r="A149" s="40" t="s">
        <v>431</v>
      </c>
      <c r="B149" s="29" t="s">
        <v>35</v>
      </c>
      <c r="C149" s="30" t="s">
        <v>10</v>
      </c>
      <c r="D149" s="30" t="s">
        <v>36</v>
      </c>
      <c r="E149" s="31" t="s">
        <v>383</v>
      </c>
      <c r="F149" s="20">
        <v>5.6</v>
      </c>
      <c r="G149" s="22">
        <v>168.69</v>
      </c>
      <c r="H149" s="22">
        <f t="shared" si="8"/>
        <v>203.40640199999999</v>
      </c>
      <c r="I149" s="22">
        <f t="shared" si="9"/>
        <v>1139.0758511999998</v>
      </c>
      <c r="J149" s="62">
        <f t="shared" si="10"/>
        <v>6.7699827909849708E-4</v>
      </c>
      <c r="K149" s="41">
        <f t="shared" si="11"/>
        <v>0.96805818920362063</v>
      </c>
    </row>
    <row r="150" spans="1:11" ht="39" customHeight="1" x14ac:dyDescent="0.25">
      <c r="A150" s="40" t="s">
        <v>615</v>
      </c>
      <c r="B150" s="29" t="s">
        <v>301</v>
      </c>
      <c r="C150" s="30" t="s">
        <v>10</v>
      </c>
      <c r="D150" s="30" t="s">
        <v>302</v>
      </c>
      <c r="E150" s="31" t="s">
        <v>29</v>
      </c>
      <c r="F150" s="20">
        <v>3</v>
      </c>
      <c r="G150" s="5">
        <v>314.27999999999997</v>
      </c>
      <c r="H150" s="22">
        <f t="shared" si="8"/>
        <v>378.95882399999994</v>
      </c>
      <c r="I150" s="22">
        <f t="shared" si="9"/>
        <v>1136.8764719999999</v>
      </c>
      <c r="J150" s="62">
        <f t="shared" si="10"/>
        <v>6.75691100185068E-4</v>
      </c>
      <c r="K150" s="41">
        <f t="shared" si="11"/>
        <v>0.96873388030380569</v>
      </c>
    </row>
    <row r="151" spans="1:11" ht="39" customHeight="1" x14ac:dyDescent="0.25">
      <c r="A151" s="40" t="s">
        <v>521</v>
      </c>
      <c r="B151" s="29" t="s">
        <v>134</v>
      </c>
      <c r="C151" s="30" t="s">
        <v>10</v>
      </c>
      <c r="D151" s="30" t="s">
        <v>135</v>
      </c>
      <c r="E151" s="31" t="s">
        <v>29</v>
      </c>
      <c r="F151" s="20">
        <v>1</v>
      </c>
      <c r="G151" s="5">
        <v>933.17000000000007</v>
      </c>
      <c r="H151" s="22">
        <f t="shared" si="8"/>
        <v>1125.2163860000001</v>
      </c>
      <c r="I151" s="22">
        <f t="shared" si="9"/>
        <v>1125.2163860000001</v>
      </c>
      <c r="J151" s="62">
        <f t="shared" si="10"/>
        <v>6.6876104530959649E-4</v>
      </c>
      <c r="K151" s="41">
        <f t="shared" si="11"/>
        <v>0.96940264134911525</v>
      </c>
    </row>
    <row r="152" spans="1:11" ht="25.95" customHeight="1" x14ac:dyDescent="0.25">
      <c r="A152" s="40" t="s">
        <v>596</v>
      </c>
      <c r="B152" s="29" t="s">
        <v>263</v>
      </c>
      <c r="C152" s="30" t="s">
        <v>10</v>
      </c>
      <c r="D152" s="30" t="s">
        <v>264</v>
      </c>
      <c r="E152" s="31" t="s">
        <v>29</v>
      </c>
      <c r="F152" s="20">
        <v>4</v>
      </c>
      <c r="G152" s="5">
        <v>231.35000000000002</v>
      </c>
      <c r="H152" s="22">
        <f t="shared" si="8"/>
        <v>278.96183000000002</v>
      </c>
      <c r="I152" s="22">
        <f t="shared" si="9"/>
        <v>1115.8473200000001</v>
      </c>
      <c r="J152" s="62">
        <f t="shared" si="10"/>
        <v>6.6319263513561365E-4</v>
      </c>
      <c r="K152" s="41">
        <f t="shared" si="11"/>
        <v>0.97006583398425084</v>
      </c>
    </row>
    <row r="153" spans="1:11" ht="39" customHeight="1" x14ac:dyDescent="0.25">
      <c r="A153" s="40" t="s">
        <v>622</v>
      </c>
      <c r="B153" s="29" t="s">
        <v>315</v>
      </c>
      <c r="C153" s="30" t="s">
        <v>10</v>
      </c>
      <c r="D153" s="30" t="s">
        <v>316</v>
      </c>
      <c r="E153" s="31" t="s">
        <v>383</v>
      </c>
      <c r="F153" s="20">
        <v>0.96</v>
      </c>
      <c r="G153" s="5">
        <v>944.62000000000012</v>
      </c>
      <c r="H153" s="22">
        <f t="shared" si="8"/>
        <v>1139.0227960000002</v>
      </c>
      <c r="I153" s="22">
        <f t="shared" si="9"/>
        <v>1093.4618841600002</v>
      </c>
      <c r="J153" s="62">
        <f t="shared" si="10"/>
        <v>6.4988807642287806E-4</v>
      </c>
      <c r="K153" s="41">
        <f t="shared" si="11"/>
        <v>0.97071572206067369</v>
      </c>
    </row>
    <row r="154" spans="1:11" ht="24" customHeight="1" x14ac:dyDescent="0.25">
      <c r="A154" s="40" t="s">
        <v>459</v>
      </c>
      <c r="B154" s="29" t="s">
        <v>67</v>
      </c>
      <c r="C154" s="30" t="s">
        <v>10</v>
      </c>
      <c r="D154" s="30" t="s">
        <v>68</v>
      </c>
      <c r="E154" s="31" t="s">
        <v>29</v>
      </c>
      <c r="F154" s="20">
        <v>5</v>
      </c>
      <c r="G154" s="5">
        <v>175.07999999999998</v>
      </c>
      <c r="H154" s="22">
        <f t="shared" si="8"/>
        <v>211.11146399999998</v>
      </c>
      <c r="I154" s="22">
        <f t="shared" si="9"/>
        <v>1055.5573199999999</v>
      </c>
      <c r="J154" s="62">
        <f t="shared" si="10"/>
        <v>6.2735987983327868E-4</v>
      </c>
      <c r="K154" s="41">
        <f t="shared" si="11"/>
        <v>0.971343081940507</v>
      </c>
    </row>
    <row r="155" spans="1:11" s="21" customFormat="1" ht="24" customHeight="1" x14ac:dyDescent="0.25">
      <c r="A155" s="40" t="s">
        <v>530</v>
      </c>
      <c r="B155" s="29" t="s">
        <v>152</v>
      </c>
      <c r="C155" s="30" t="s">
        <v>10</v>
      </c>
      <c r="D155" s="30" t="s">
        <v>153</v>
      </c>
      <c r="E155" s="31" t="s">
        <v>29</v>
      </c>
      <c r="F155" s="20">
        <v>27</v>
      </c>
      <c r="G155" s="5">
        <v>32.17</v>
      </c>
      <c r="H155" s="22">
        <f t="shared" si="8"/>
        <v>38.790586000000005</v>
      </c>
      <c r="I155" s="22">
        <f t="shared" si="9"/>
        <v>1047.3458220000002</v>
      </c>
      <c r="J155" s="62">
        <f t="shared" si="10"/>
        <v>6.2247945856110088E-4</v>
      </c>
      <c r="K155" s="41">
        <f t="shared" si="11"/>
        <v>0.97196556139906809</v>
      </c>
    </row>
    <row r="156" spans="1:11" ht="52.05" customHeight="1" x14ac:dyDescent="0.25">
      <c r="A156" s="40" t="s">
        <v>580</v>
      </c>
      <c r="B156" s="29" t="s">
        <v>236</v>
      </c>
      <c r="C156" s="30" t="s">
        <v>34</v>
      </c>
      <c r="D156" s="30" t="s">
        <v>237</v>
      </c>
      <c r="E156" s="31" t="s">
        <v>29</v>
      </c>
      <c r="F156" s="20">
        <v>1</v>
      </c>
      <c r="G156" s="5">
        <v>856.95</v>
      </c>
      <c r="H156" s="22">
        <f t="shared" si="8"/>
        <v>1033.3103100000001</v>
      </c>
      <c r="I156" s="22">
        <f t="shared" si="9"/>
        <v>1033.3103100000001</v>
      </c>
      <c r="J156" s="62">
        <f t="shared" si="10"/>
        <v>6.1413759312671729E-4</v>
      </c>
      <c r="K156" s="41">
        <f t="shared" si="11"/>
        <v>0.97257969899219476</v>
      </c>
    </row>
    <row r="157" spans="1:11" ht="39" customHeight="1" x14ac:dyDescent="0.25">
      <c r="A157" s="40" t="s">
        <v>433</v>
      </c>
      <c r="B157" s="29" t="s">
        <v>35</v>
      </c>
      <c r="C157" s="30" t="s">
        <v>10</v>
      </c>
      <c r="D157" s="30" t="s">
        <v>36</v>
      </c>
      <c r="E157" s="31" t="s">
        <v>383</v>
      </c>
      <c r="F157" s="20">
        <v>5.0599999999999996</v>
      </c>
      <c r="G157" s="22">
        <v>168.69</v>
      </c>
      <c r="H157" s="22">
        <f t="shared" si="8"/>
        <v>203.40640199999999</v>
      </c>
      <c r="I157" s="22">
        <f t="shared" si="9"/>
        <v>1029.2363941199999</v>
      </c>
      <c r="J157" s="62">
        <f t="shared" si="10"/>
        <v>6.1171630218542783E-4</v>
      </c>
      <c r="K157" s="41">
        <f t="shared" si="11"/>
        <v>0.97319141529438025</v>
      </c>
    </row>
    <row r="158" spans="1:11" ht="25.95" customHeight="1" x14ac:dyDescent="0.25">
      <c r="A158" s="40" t="s">
        <v>507</v>
      </c>
      <c r="B158" s="29" t="s">
        <v>110</v>
      </c>
      <c r="C158" s="30" t="s">
        <v>34</v>
      </c>
      <c r="D158" s="30" t="s">
        <v>111</v>
      </c>
      <c r="E158" s="31" t="s">
        <v>29</v>
      </c>
      <c r="F158" s="20">
        <v>23</v>
      </c>
      <c r="G158" s="5">
        <v>37.11</v>
      </c>
      <c r="H158" s="22">
        <f t="shared" si="8"/>
        <v>44.747237999999996</v>
      </c>
      <c r="I158" s="22">
        <f t="shared" si="9"/>
        <v>1029.1864739999999</v>
      </c>
      <c r="J158" s="62">
        <f t="shared" si="10"/>
        <v>6.1168663266403744E-4</v>
      </c>
      <c r="K158" s="41">
        <f t="shared" si="11"/>
        <v>0.97380310192704433</v>
      </c>
    </row>
    <row r="159" spans="1:11" ht="25.95" customHeight="1" x14ac:dyDescent="0.25">
      <c r="A159" s="40" t="s">
        <v>505</v>
      </c>
      <c r="B159" s="29" t="s">
        <v>106</v>
      </c>
      <c r="C159" s="30" t="s">
        <v>10</v>
      </c>
      <c r="D159" s="30" t="s">
        <v>107</v>
      </c>
      <c r="E159" s="31" t="s">
        <v>11</v>
      </c>
      <c r="F159" s="20">
        <v>11</v>
      </c>
      <c r="G159" s="5">
        <v>75.19</v>
      </c>
      <c r="H159" s="22">
        <f t="shared" si="8"/>
        <v>90.664102</v>
      </c>
      <c r="I159" s="22">
        <f t="shared" si="9"/>
        <v>997.30512199999998</v>
      </c>
      <c r="J159" s="62">
        <f t="shared" si="10"/>
        <v>5.9273827166016278E-4</v>
      </c>
      <c r="K159" s="41">
        <f t="shared" si="11"/>
        <v>0.97439584019870451</v>
      </c>
    </row>
    <row r="160" spans="1:11" ht="25.95" customHeight="1" x14ac:dyDescent="0.25">
      <c r="A160" s="40" t="s">
        <v>636</v>
      </c>
      <c r="B160" s="29" t="s">
        <v>343</v>
      </c>
      <c r="C160" s="30" t="s">
        <v>10</v>
      </c>
      <c r="D160" s="30" t="s">
        <v>344</v>
      </c>
      <c r="E160" s="31" t="s">
        <v>11</v>
      </c>
      <c r="F160" s="20">
        <v>26</v>
      </c>
      <c r="G160" s="5">
        <v>31.21</v>
      </c>
      <c r="H160" s="22">
        <f t="shared" si="8"/>
        <v>37.633018</v>
      </c>
      <c r="I160" s="22">
        <f t="shared" si="9"/>
        <v>978.45846800000004</v>
      </c>
      <c r="J160" s="62">
        <f t="shared" si="10"/>
        <v>5.8153695235265302E-4</v>
      </c>
      <c r="K160" s="41">
        <f t="shared" si="11"/>
        <v>0.97497737715105715</v>
      </c>
    </row>
    <row r="161" spans="1:11" ht="25.95" customHeight="1" x14ac:dyDescent="0.25">
      <c r="A161" s="40" t="s">
        <v>656</v>
      </c>
      <c r="B161" s="29">
        <v>100717</v>
      </c>
      <c r="C161" s="30" t="s">
        <v>10</v>
      </c>
      <c r="D161" s="30" t="s">
        <v>397</v>
      </c>
      <c r="E161" s="31" t="s">
        <v>383</v>
      </c>
      <c r="F161" s="20">
        <v>70</v>
      </c>
      <c r="G161" s="22">
        <v>11.58</v>
      </c>
      <c r="H161" s="22">
        <f t="shared" si="8"/>
        <v>13.963163999999999</v>
      </c>
      <c r="I161" s="22">
        <f t="shared" si="9"/>
        <v>977.42147999999997</v>
      </c>
      <c r="J161" s="62">
        <f t="shared" si="10"/>
        <v>5.8092062896145276E-4</v>
      </c>
      <c r="K161" s="41">
        <f t="shared" si="11"/>
        <v>0.97555829778001857</v>
      </c>
    </row>
    <row r="162" spans="1:11" ht="25.95" customHeight="1" x14ac:dyDescent="0.25">
      <c r="A162" s="40" t="s">
        <v>625</v>
      </c>
      <c r="B162" s="29" t="s">
        <v>321</v>
      </c>
      <c r="C162" s="30" t="s">
        <v>10</v>
      </c>
      <c r="D162" s="30" t="s">
        <v>322</v>
      </c>
      <c r="E162" s="31" t="s">
        <v>29</v>
      </c>
      <c r="F162" s="20">
        <v>1</v>
      </c>
      <c r="G162" s="5">
        <v>810.46999999999991</v>
      </c>
      <c r="H162" s="22">
        <f t="shared" si="8"/>
        <v>977.26472599999988</v>
      </c>
      <c r="I162" s="22">
        <f t="shared" si="9"/>
        <v>977.26472599999988</v>
      </c>
      <c r="J162" s="62">
        <f t="shared" si="10"/>
        <v>5.8082746379766663E-4</v>
      </c>
      <c r="K162" s="41">
        <f t="shared" si="11"/>
        <v>0.97613912524381619</v>
      </c>
    </row>
    <row r="163" spans="1:11" ht="24" customHeight="1" x14ac:dyDescent="0.25">
      <c r="A163" s="40" t="s">
        <v>480</v>
      </c>
      <c r="B163" s="29" t="s">
        <v>87</v>
      </c>
      <c r="C163" s="30" t="s">
        <v>10</v>
      </c>
      <c r="D163" s="30" t="s">
        <v>88</v>
      </c>
      <c r="E163" s="31" t="s">
        <v>383</v>
      </c>
      <c r="F163" s="20">
        <v>85.67999999999995</v>
      </c>
      <c r="G163" s="5">
        <v>9.35</v>
      </c>
      <c r="H163" s="22">
        <f t="shared" si="8"/>
        <v>11.274229999999999</v>
      </c>
      <c r="I163" s="22">
        <f t="shared" si="9"/>
        <v>965.97602639999934</v>
      </c>
      <c r="J163" s="62">
        <f t="shared" si="10"/>
        <v>5.7411813869485712E-4</v>
      </c>
      <c r="K163" s="41">
        <f t="shared" si="11"/>
        <v>0.97671324338251109</v>
      </c>
    </row>
    <row r="164" spans="1:11" ht="25.95" customHeight="1" x14ac:dyDescent="0.25">
      <c r="A164" s="40" t="s">
        <v>519</v>
      </c>
      <c r="B164" s="29">
        <v>91855</v>
      </c>
      <c r="C164" s="30" t="s">
        <v>10</v>
      </c>
      <c r="D164" s="30" t="s">
        <v>400</v>
      </c>
      <c r="E164" s="31" t="s">
        <v>11</v>
      </c>
      <c r="F164" s="20">
        <v>60</v>
      </c>
      <c r="G164" s="5">
        <v>13.3</v>
      </c>
      <c r="H164" s="22">
        <f t="shared" si="8"/>
        <v>16.037140000000001</v>
      </c>
      <c r="I164" s="22">
        <f t="shared" si="9"/>
        <v>962.22840000000008</v>
      </c>
      <c r="J164" s="62">
        <f t="shared" si="10"/>
        <v>5.7189077462526446E-4</v>
      </c>
      <c r="K164" s="41">
        <f t="shared" si="11"/>
        <v>0.97728513415713636</v>
      </c>
    </row>
    <row r="165" spans="1:11" ht="25.95" customHeight="1" x14ac:dyDescent="0.25">
      <c r="A165" s="40" t="s">
        <v>657</v>
      </c>
      <c r="B165" s="29">
        <v>100739</v>
      </c>
      <c r="C165" s="30" t="s">
        <v>10</v>
      </c>
      <c r="D165" s="30" t="s">
        <v>398</v>
      </c>
      <c r="E165" s="31" t="s">
        <v>383</v>
      </c>
      <c r="F165" s="20">
        <v>70</v>
      </c>
      <c r="G165" s="22">
        <v>10.98</v>
      </c>
      <c r="H165" s="22">
        <f t="shared" si="8"/>
        <v>13.239684</v>
      </c>
      <c r="I165" s="22">
        <f t="shared" si="9"/>
        <v>926.77787999999998</v>
      </c>
      <c r="J165" s="62">
        <f t="shared" si="10"/>
        <v>5.5082111450749155E-4</v>
      </c>
      <c r="K165" s="41">
        <f t="shared" si="11"/>
        <v>0.9778359552716438</v>
      </c>
    </row>
    <row r="166" spans="1:11" ht="24" customHeight="1" x14ac:dyDescent="0.25">
      <c r="A166" s="40" t="s">
        <v>624</v>
      </c>
      <c r="B166" s="29" t="s">
        <v>319</v>
      </c>
      <c r="C166" s="30" t="s">
        <v>10</v>
      </c>
      <c r="D166" s="30" t="s">
        <v>320</v>
      </c>
      <c r="E166" s="31" t="s">
        <v>29</v>
      </c>
      <c r="F166" s="20">
        <v>2</v>
      </c>
      <c r="G166" s="5">
        <v>382.47</v>
      </c>
      <c r="H166" s="22">
        <f t="shared" si="8"/>
        <v>461.18232600000005</v>
      </c>
      <c r="I166" s="22">
        <f t="shared" si="9"/>
        <v>922.36465200000009</v>
      </c>
      <c r="J166" s="62">
        <f t="shared" si="10"/>
        <v>5.4819815681936062E-4</v>
      </c>
      <c r="K166" s="41">
        <f t="shared" si="11"/>
        <v>0.97838415342846319</v>
      </c>
    </row>
    <row r="167" spans="1:11" ht="39" customHeight="1" x14ac:dyDescent="0.25">
      <c r="A167" s="40" t="s">
        <v>610</v>
      </c>
      <c r="B167" s="29" t="s">
        <v>291</v>
      </c>
      <c r="C167" s="30" t="s">
        <v>10</v>
      </c>
      <c r="D167" s="30" t="s">
        <v>292</v>
      </c>
      <c r="E167" s="31" t="s">
        <v>29</v>
      </c>
      <c r="F167" s="20">
        <v>1</v>
      </c>
      <c r="G167" s="5">
        <v>736.49</v>
      </c>
      <c r="H167" s="22">
        <f t="shared" si="8"/>
        <v>888.05964200000005</v>
      </c>
      <c r="I167" s="22">
        <f t="shared" si="9"/>
        <v>888.05964200000005</v>
      </c>
      <c r="J167" s="62">
        <f t="shared" si="10"/>
        <v>5.2780931905233215E-4</v>
      </c>
      <c r="K167" s="41">
        <f t="shared" si="11"/>
        <v>0.97891196274751557</v>
      </c>
    </row>
    <row r="168" spans="1:11" ht="25.95" customHeight="1" x14ac:dyDescent="0.25">
      <c r="A168" s="40" t="s">
        <v>653</v>
      </c>
      <c r="B168" s="29">
        <v>99814</v>
      </c>
      <c r="C168" s="30" t="s">
        <v>10</v>
      </c>
      <c r="D168" s="30" t="s">
        <v>387</v>
      </c>
      <c r="E168" s="31" t="s">
        <v>383</v>
      </c>
      <c r="F168" s="20">
        <v>332</v>
      </c>
      <c r="G168" s="5">
        <v>2.21</v>
      </c>
      <c r="H168" s="22">
        <f t="shared" si="8"/>
        <v>2.6648179999999999</v>
      </c>
      <c r="I168" s="22">
        <f t="shared" si="9"/>
        <v>884.71957599999996</v>
      </c>
      <c r="J168" s="62">
        <f t="shared" si="10"/>
        <v>5.2582418440858274E-4</v>
      </c>
      <c r="K168" s="41">
        <f t="shared" si="11"/>
        <v>0.97943778693192418</v>
      </c>
    </row>
    <row r="169" spans="1:11" ht="25.95" customHeight="1" x14ac:dyDescent="0.25">
      <c r="A169" s="40" t="s">
        <v>498</v>
      </c>
      <c r="B169" s="29" t="s">
        <v>100</v>
      </c>
      <c r="C169" s="30" t="s">
        <v>10</v>
      </c>
      <c r="D169" s="30" t="s">
        <v>101</v>
      </c>
      <c r="E169" s="31" t="s">
        <v>383</v>
      </c>
      <c r="F169" s="20">
        <v>24.85</v>
      </c>
      <c r="G169" s="5">
        <v>29.08</v>
      </c>
      <c r="H169" s="22">
        <f t="shared" si="8"/>
        <v>35.064664</v>
      </c>
      <c r="I169" s="22">
        <f t="shared" si="9"/>
        <v>871.35690040000009</v>
      </c>
      <c r="J169" s="62">
        <f t="shared" si="10"/>
        <v>5.1788221252337325E-4</v>
      </c>
      <c r="K169" s="41">
        <f t="shared" si="11"/>
        <v>0.97995566914444754</v>
      </c>
    </row>
    <row r="170" spans="1:11" ht="39" customHeight="1" x14ac:dyDescent="0.25">
      <c r="A170" s="40" t="s">
        <v>518</v>
      </c>
      <c r="B170" s="29">
        <v>90447</v>
      </c>
      <c r="C170" s="30" t="s">
        <v>10</v>
      </c>
      <c r="D170" s="30" t="s">
        <v>399</v>
      </c>
      <c r="E170" s="31" t="s">
        <v>11</v>
      </c>
      <c r="F170" s="20">
        <v>60</v>
      </c>
      <c r="G170" s="5">
        <v>12.01</v>
      </c>
      <c r="H170" s="22">
        <f t="shared" si="8"/>
        <v>14.481657999999999</v>
      </c>
      <c r="I170" s="22">
        <f t="shared" si="9"/>
        <v>868.89947999999993</v>
      </c>
      <c r="J170" s="62">
        <f t="shared" si="10"/>
        <v>5.1642166941725002E-4</v>
      </c>
      <c r="K170" s="41">
        <f t="shared" si="11"/>
        <v>0.98047209081386477</v>
      </c>
    </row>
    <row r="171" spans="1:11" ht="25.95" customHeight="1" x14ac:dyDescent="0.25">
      <c r="A171" s="40" t="s">
        <v>528</v>
      </c>
      <c r="B171" s="29" t="s">
        <v>148</v>
      </c>
      <c r="C171" s="30" t="s">
        <v>10</v>
      </c>
      <c r="D171" s="30" t="s">
        <v>149</v>
      </c>
      <c r="E171" s="31" t="s">
        <v>29</v>
      </c>
      <c r="F171" s="20">
        <v>13</v>
      </c>
      <c r="G171" s="5">
        <v>55.33</v>
      </c>
      <c r="H171" s="22">
        <f t="shared" si="8"/>
        <v>66.716914000000003</v>
      </c>
      <c r="I171" s="22">
        <f t="shared" si="9"/>
        <v>867.31988200000001</v>
      </c>
      <c r="J171" s="62">
        <f t="shared" si="10"/>
        <v>5.1548285122832887E-4</v>
      </c>
      <c r="K171" s="41">
        <f t="shared" si="11"/>
        <v>0.98098757366509315</v>
      </c>
    </row>
    <row r="172" spans="1:11" ht="25.95" customHeight="1" x14ac:dyDescent="0.25">
      <c r="A172" s="40" t="s">
        <v>444</v>
      </c>
      <c r="B172" s="29" t="s">
        <v>47</v>
      </c>
      <c r="C172" s="30" t="s">
        <v>10</v>
      </c>
      <c r="D172" s="30" t="s">
        <v>48</v>
      </c>
      <c r="E172" s="31" t="s">
        <v>29</v>
      </c>
      <c r="F172" s="20">
        <v>1</v>
      </c>
      <c r="G172" s="5">
        <v>714.91</v>
      </c>
      <c r="H172" s="22">
        <f t="shared" si="8"/>
        <v>862.03847799999994</v>
      </c>
      <c r="I172" s="22">
        <f t="shared" si="9"/>
        <v>862.03847799999994</v>
      </c>
      <c r="J172" s="62">
        <f t="shared" si="10"/>
        <v>5.123439018638443E-4</v>
      </c>
      <c r="K172" s="41">
        <f t="shared" si="11"/>
        <v>0.98149991756695698</v>
      </c>
    </row>
    <row r="173" spans="1:11" ht="25.95" customHeight="1" x14ac:dyDescent="0.25">
      <c r="A173" s="40" t="s">
        <v>460</v>
      </c>
      <c r="B173" s="29" t="s">
        <v>47</v>
      </c>
      <c r="C173" s="30" t="s">
        <v>10</v>
      </c>
      <c r="D173" s="30" t="s">
        <v>48</v>
      </c>
      <c r="E173" s="31" t="s">
        <v>29</v>
      </c>
      <c r="F173" s="20">
        <v>1</v>
      </c>
      <c r="G173" s="5">
        <v>714.91</v>
      </c>
      <c r="H173" s="22">
        <f t="shared" si="8"/>
        <v>862.03847799999994</v>
      </c>
      <c r="I173" s="22">
        <f t="shared" si="9"/>
        <v>862.03847799999994</v>
      </c>
      <c r="J173" s="62">
        <f t="shared" si="10"/>
        <v>5.123439018638443E-4</v>
      </c>
      <c r="K173" s="41">
        <f t="shared" si="11"/>
        <v>0.98201226146882081</v>
      </c>
    </row>
    <row r="174" spans="1:11" ht="25.95" customHeight="1" x14ac:dyDescent="0.25">
      <c r="A174" s="40" t="s">
        <v>661</v>
      </c>
      <c r="B174" s="29" t="s">
        <v>359</v>
      </c>
      <c r="C174" s="30" t="s">
        <v>10</v>
      </c>
      <c r="D174" s="30" t="s">
        <v>360</v>
      </c>
      <c r="E174" s="31" t="s">
        <v>383</v>
      </c>
      <c r="F174" s="20">
        <v>208.39</v>
      </c>
      <c r="G174" s="5">
        <v>3.4</v>
      </c>
      <c r="H174" s="22">
        <f t="shared" si="8"/>
        <v>4.0997199999999996</v>
      </c>
      <c r="I174" s="22">
        <f t="shared" si="9"/>
        <v>854.34065079999982</v>
      </c>
      <c r="J174" s="62">
        <f t="shared" si="10"/>
        <v>5.0776877566684208E-4</v>
      </c>
      <c r="K174" s="41">
        <f t="shared" si="11"/>
        <v>0.98252003024448764</v>
      </c>
    </row>
    <row r="175" spans="1:11" ht="24" customHeight="1" x14ac:dyDescent="0.25">
      <c r="A175" s="42" t="s">
        <v>438</v>
      </c>
      <c r="B175" s="43">
        <v>90795</v>
      </c>
      <c r="C175" s="44" t="s">
        <v>10</v>
      </c>
      <c r="D175" s="44" t="s">
        <v>66</v>
      </c>
      <c r="E175" s="45" t="s">
        <v>383</v>
      </c>
      <c r="F175" s="32">
        <v>1</v>
      </c>
      <c r="G175" s="6">
        <v>696.89</v>
      </c>
      <c r="H175" s="46">
        <f t="shared" si="8"/>
        <v>840.30996199999993</v>
      </c>
      <c r="I175" s="46">
        <f t="shared" si="9"/>
        <v>840.30996199999993</v>
      </c>
      <c r="J175" s="61">
        <f t="shared" si="10"/>
        <v>4.9942977685288282E-4</v>
      </c>
      <c r="K175" s="47">
        <f t="shared" si="11"/>
        <v>0.98301946002134055</v>
      </c>
    </row>
    <row r="176" spans="1:11" ht="39" customHeight="1" x14ac:dyDescent="0.25">
      <c r="A176" s="40" t="s">
        <v>536</v>
      </c>
      <c r="B176" s="29" t="s">
        <v>159</v>
      </c>
      <c r="C176" s="30" t="s">
        <v>10</v>
      </c>
      <c r="D176" s="30" t="s">
        <v>160</v>
      </c>
      <c r="E176" s="31" t="s">
        <v>29</v>
      </c>
      <c r="F176" s="20">
        <v>4</v>
      </c>
      <c r="G176" s="5">
        <v>164.77</v>
      </c>
      <c r="H176" s="22">
        <f t="shared" si="8"/>
        <v>198.679666</v>
      </c>
      <c r="I176" s="22">
        <f t="shared" si="9"/>
        <v>794.71866399999999</v>
      </c>
      <c r="J176" s="62">
        <f t="shared" si="10"/>
        <v>4.7233304729325722E-4</v>
      </c>
      <c r="K176" s="41">
        <f t="shared" si="11"/>
        <v>0.98349179306863377</v>
      </c>
    </row>
    <row r="177" spans="1:11" ht="39" customHeight="1" x14ac:dyDescent="0.25">
      <c r="A177" s="40" t="s">
        <v>449</v>
      </c>
      <c r="B177" s="29" t="s">
        <v>39</v>
      </c>
      <c r="C177" s="30" t="s">
        <v>10</v>
      </c>
      <c r="D177" s="30" t="s">
        <v>40</v>
      </c>
      <c r="E177" s="31" t="s">
        <v>383</v>
      </c>
      <c r="F177" s="20">
        <v>0.66</v>
      </c>
      <c r="G177" s="5">
        <v>986.52081999999996</v>
      </c>
      <c r="H177" s="22">
        <f t="shared" si="8"/>
        <v>1189.546804756</v>
      </c>
      <c r="I177" s="22">
        <f t="shared" si="9"/>
        <v>785.10089113896004</v>
      </c>
      <c r="J177" s="62">
        <f t="shared" si="10"/>
        <v>4.6661682069708738E-4</v>
      </c>
      <c r="K177" s="41">
        <f t="shared" si="11"/>
        <v>0.98395840988933081</v>
      </c>
    </row>
    <row r="178" spans="1:11" ht="52.05" customHeight="1" x14ac:dyDescent="0.25">
      <c r="A178" s="40" t="s">
        <v>435</v>
      </c>
      <c r="B178" s="29" t="s">
        <v>35</v>
      </c>
      <c r="C178" s="30" t="s">
        <v>10</v>
      </c>
      <c r="D178" s="30" t="s">
        <v>36</v>
      </c>
      <c r="E178" s="31" t="s">
        <v>383</v>
      </c>
      <c r="F178" s="20">
        <v>3.7800000000000002</v>
      </c>
      <c r="G178" s="22">
        <v>168.69</v>
      </c>
      <c r="H178" s="22">
        <f t="shared" si="8"/>
        <v>203.40640199999999</v>
      </c>
      <c r="I178" s="22">
        <f t="shared" si="9"/>
        <v>768.87619956000003</v>
      </c>
      <c r="J178" s="62">
        <f t="shared" si="10"/>
        <v>4.5697383839148563E-4</v>
      </c>
      <c r="K178" s="41">
        <f t="shared" si="11"/>
        <v>0.9844153837277223</v>
      </c>
    </row>
    <row r="179" spans="1:11" ht="52.05" customHeight="1" x14ac:dyDescent="0.25">
      <c r="A179" s="40" t="s">
        <v>582</v>
      </c>
      <c r="B179" s="29" t="s">
        <v>240</v>
      </c>
      <c r="C179" s="30" t="s">
        <v>10</v>
      </c>
      <c r="D179" s="30" t="s">
        <v>241</v>
      </c>
      <c r="E179" s="31" t="s">
        <v>29</v>
      </c>
      <c r="F179" s="20">
        <v>30</v>
      </c>
      <c r="G179" s="5">
        <v>21.23</v>
      </c>
      <c r="H179" s="22">
        <f t="shared" si="8"/>
        <v>25.599133999999999</v>
      </c>
      <c r="I179" s="22">
        <f t="shared" si="9"/>
        <v>767.97402</v>
      </c>
      <c r="J179" s="62">
        <f t="shared" si="10"/>
        <v>4.5643763704114148E-4</v>
      </c>
      <c r="K179" s="41">
        <f t="shared" si="11"/>
        <v>0.98487182136476348</v>
      </c>
    </row>
    <row r="180" spans="1:11" ht="64.95" customHeight="1" x14ac:dyDescent="0.25">
      <c r="A180" s="40" t="s">
        <v>547</v>
      </c>
      <c r="B180" s="29" t="s">
        <v>178</v>
      </c>
      <c r="C180" s="30" t="s">
        <v>10</v>
      </c>
      <c r="D180" s="30" t="s">
        <v>179</v>
      </c>
      <c r="E180" s="31" t="s">
        <v>29</v>
      </c>
      <c r="F180" s="20">
        <v>16</v>
      </c>
      <c r="G180" s="5">
        <v>38.020000000000003</v>
      </c>
      <c r="H180" s="22">
        <f t="shared" si="8"/>
        <v>45.844516000000006</v>
      </c>
      <c r="I180" s="22">
        <f t="shared" si="9"/>
        <v>733.51225600000009</v>
      </c>
      <c r="J180" s="62">
        <f t="shared" si="10"/>
        <v>4.3595563411032693E-4</v>
      </c>
      <c r="K180" s="41">
        <f t="shared" si="11"/>
        <v>0.98530777699887384</v>
      </c>
    </row>
    <row r="181" spans="1:11" ht="39" customHeight="1" x14ac:dyDescent="0.25">
      <c r="A181" s="40" t="s">
        <v>620</v>
      </c>
      <c r="B181" s="29">
        <v>103946</v>
      </c>
      <c r="C181" s="30" t="s">
        <v>10</v>
      </c>
      <c r="D181" s="30" t="s">
        <v>406</v>
      </c>
      <c r="E181" s="31" t="s">
        <v>383</v>
      </c>
      <c r="F181" s="20">
        <v>37.520000000000003</v>
      </c>
      <c r="G181" s="22">
        <v>16.07</v>
      </c>
      <c r="H181" s="22">
        <f t="shared" si="8"/>
        <v>19.377206000000001</v>
      </c>
      <c r="I181" s="22">
        <f t="shared" si="9"/>
        <v>727.03276912000013</v>
      </c>
      <c r="J181" s="62">
        <f t="shared" si="10"/>
        <v>4.3210461623247444E-4</v>
      </c>
      <c r="K181" s="41">
        <f t="shared" si="11"/>
        <v>0.98573988161510628</v>
      </c>
    </row>
    <row r="182" spans="1:11" ht="52.05" customHeight="1" x14ac:dyDescent="0.25">
      <c r="A182" s="40" t="s">
        <v>548</v>
      </c>
      <c r="B182" s="29" t="s">
        <v>311</v>
      </c>
      <c r="C182" s="30" t="s">
        <v>10</v>
      </c>
      <c r="D182" s="30" t="s">
        <v>312</v>
      </c>
      <c r="E182" s="31" t="s">
        <v>11</v>
      </c>
      <c r="F182" s="20">
        <v>3.5999999999999996</v>
      </c>
      <c r="G182" s="22">
        <v>167.45</v>
      </c>
      <c r="H182" s="22">
        <f t="shared" si="8"/>
        <v>201.91120999999998</v>
      </c>
      <c r="I182" s="22">
        <f t="shared" si="9"/>
        <v>726.88035599999989</v>
      </c>
      <c r="J182" s="62">
        <f t="shared" si="10"/>
        <v>4.3201403102706995E-4</v>
      </c>
      <c r="K182" s="41">
        <f t="shared" si="11"/>
        <v>0.98617189564613339</v>
      </c>
    </row>
    <row r="183" spans="1:11" ht="25.95" customHeight="1" x14ac:dyDescent="0.25">
      <c r="A183" s="40" t="s">
        <v>572</v>
      </c>
      <c r="B183" s="29" t="s">
        <v>180</v>
      </c>
      <c r="C183" s="30" t="s">
        <v>10</v>
      </c>
      <c r="D183" s="30" t="s">
        <v>181</v>
      </c>
      <c r="E183" s="31" t="s">
        <v>29</v>
      </c>
      <c r="F183" s="20">
        <v>10</v>
      </c>
      <c r="G183" s="5">
        <v>57.699999999999996</v>
      </c>
      <c r="H183" s="22">
        <f t="shared" si="8"/>
        <v>69.574659999999994</v>
      </c>
      <c r="I183" s="22">
        <f t="shared" si="9"/>
        <v>695.74659999999994</v>
      </c>
      <c r="J183" s="62">
        <f t="shared" si="10"/>
        <v>4.1350999618894427E-4</v>
      </c>
      <c r="K183" s="41">
        <f t="shared" si="11"/>
        <v>0.98658540564232233</v>
      </c>
    </row>
    <row r="184" spans="1:11" ht="39" customHeight="1" x14ac:dyDescent="0.25">
      <c r="A184" s="40" t="s">
        <v>569</v>
      </c>
      <c r="B184" s="29" t="s">
        <v>222</v>
      </c>
      <c r="C184" s="30" t="s">
        <v>10</v>
      </c>
      <c r="D184" s="30" t="s">
        <v>223</v>
      </c>
      <c r="E184" s="31" t="s">
        <v>11</v>
      </c>
      <c r="F184" s="20">
        <v>25</v>
      </c>
      <c r="G184" s="5">
        <v>21.41</v>
      </c>
      <c r="H184" s="22">
        <f t="shared" si="8"/>
        <v>25.816178000000001</v>
      </c>
      <c r="I184" s="22">
        <f t="shared" si="9"/>
        <v>645.40445</v>
      </c>
      <c r="J184" s="62">
        <f t="shared" si="10"/>
        <v>3.8358964551149472E-4</v>
      </c>
      <c r="K184" s="41">
        <f t="shared" si="11"/>
        <v>0.98696899528783377</v>
      </c>
    </row>
    <row r="185" spans="1:11" ht="39" customHeight="1" x14ac:dyDescent="0.25">
      <c r="A185" s="40" t="s">
        <v>483</v>
      </c>
      <c r="B185" s="29" t="s">
        <v>216</v>
      </c>
      <c r="C185" s="30" t="s">
        <v>10</v>
      </c>
      <c r="D185" s="30" t="s">
        <v>217</v>
      </c>
      <c r="E185" s="31" t="s">
        <v>29</v>
      </c>
      <c r="F185" s="20">
        <v>4</v>
      </c>
      <c r="G185" s="5">
        <v>133.51</v>
      </c>
      <c r="H185" s="22">
        <f t="shared" si="8"/>
        <v>160.986358</v>
      </c>
      <c r="I185" s="22">
        <f t="shared" si="9"/>
        <v>643.94543199999998</v>
      </c>
      <c r="J185" s="62">
        <f t="shared" si="10"/>
        <v>3.8272249283317818E-4</v>
      </c>
      <c r="K185" s="41">
        <f t="shared" si="11"/>
        <v>0.98735171778066699</v>
      </c>
    </row>
    <row r="186" spans="1:11" ht="24" customHeight="1" x14ac:dyDescent="0.25">
      <c r="A186" s="40" t="s">
        <v>621</v>
      </c>
      <c r="B186" s="29" t="s">
        <v>92</v>
      </c>
      <c r="C186" s="30" t="s">
        <v>10</v>
      </c>
      <c r="D186" s="30" t="s">
        <v>673</v>
      </c>
      <c r="E186" s="31" t="s">
        <v>383</v>
      </c>
      <c r="F186" s="20">
        <v>3.97</v>
      </c>
      <c r="G186" s="5">
        <v>132.29</v>
      </c>
      <c r="H186" s="22">
        <f t="shared" si="8"/>
        <v>159.51528199999998</v>
      </c>
      <c r="I186" s="22">
        <f t="shared" si="9"/>
        <v>633.27566953999997</v>
      </c>
      <c r="J186" s="62">
        <f t="shared" si="10"/>
        <v>3.7638102679630277E-4</v>
      </c>
      <c r="K186" s="41">
        <f t="shared" si="11"/>
        <v>0.98772809880746326</v>
      </c>
    </row>
    <row r="187" spans="1:11" ht="24" customHeight="1" x14ac:dyDescent="0.25">
      <c r="A187" s="40" t="s">
        <v>619</v>
      </c>
      <c r="B187" s="29" t="s">
        <v>313</v>
      </c>
      <c r="C187" s="30" t="s">
        <v>10</v>
      </c>
      <c r="D187" s="30" t="s">
        <v>314</v>
      </c>
      <c r="E187" s="31" t="s">
        <v>11</v>
      </c>
      <c r="F187" s="20">
        <v>4</v>
      </c>
      <c r="G187" s="22">
        <v>121.19</v>
      </c>
      <c r="H187" s="22">
        <f t="shared" si="8"/>
        <v>146.13090199999999</v>
      </c>
      <c r="I187" s="22">
        <f t="shared" si="9"/>
        <v>584.52360799999997</v>
      </c>
      <c r="J187" s="62">
        <f t="shared" si="10"/>
        <v>3.4740572920719697E-4</v>
      </c>
      <c r="K187" s="41">
        <f t="shared" si="11"/>
        <v>0.98807550453667048</v>
      </c>
    </row>
    <row r="188" spans="1:11" ht="25.95" customHeight="1" x14ac:dyDescent="0.25">
      <c r="A188" s="40" t="s">
        <v>554</v>
      </c>
      <c r="B188" s="29" t="s">
        <v>309</v>
      </c>
      <c r="C188" s="30" t="s">
        <v>10</v>
      </c>
      <c r="D188" s="30" t="s">
        <v>310</v>
      </c>
      <c r="E188" s="31" t="s">
        <v>29</v>
      </c>
      <c r="F188" s="20">
        <v>10</v>
      </c>
      <c r="G188" s="5">
        <v>47.33</v>
      </c>
      <c r="H188" s="22">
        <f t="shared" si="8"/>
        <v>57.070513999999996</v>
      </c>
      <c r="I188" s="22">
        <f t="shared" si="9"/>
        <v>570.70513999999991</v>
      </c>
      <c r="J188" s="62">
        <f t="shared" si="10"/>
        <v>3.3919286169190174E-4</v>
      </c>
      <c r="K188" s="41">
        <f t="shared" si="11"/>
        <v>0.98841469739836241</v>
      </c>
    </row>
    <row r="189" spans="1:11" ht="24" customHeight="1" x14ac:dyDescent="0.25">
      <c r="A189" s="40" t="s">
        <v>524</v>
      </c>
      <c r="B189" s="29" t="s">
        <v>190</v>
      </c>
      <c r="C189" s="30" t="s">
        <v>10</v>
      </c>
      <c r="D189" s="30" t="s">
        <v>191</v>
      </c>
      <c r="E189" s="31" t="s">
        <v>29</v>
      </c>
      <c r="F189" s="20">
        <v>10</v>
      </c>
      <c r="G189" s="5">
        <v>47.209999999999994</v>
      </c>
      <c r="H189" s="22">
        <f t="shared" si="8"/>
        <v>56.925817999999992</v>
      </c>
      <c r="I189" s="22">
        <f t="shared" si="9"/>
        <v>569.25817999999992</v>
      </c>
      <c r="J189" s="62">
        <f t="shared" si="10"/>
        <v>3.3833287556464574E-4</v>
      </c>
      <c r="K189" s="41">
        <f t="shared" si="11"/>
        <v>0.98875303027392702</v>
      </c>
    </row>
    <row r="190" spans="1:11" ht="25.95" customHeight="1" x14ac:dyDescent="0.25">
      <c r="A190" s="40" t="s">
        <v>514</v>
      </c>
      <c r="B190" s="29" t="s">
        <v>140</v>
      </c>
      <c r="C190" s="30" t="s">
        <v>10</v>
      </c>
      <c r="D190" s="30" t="s">
        <v>141</v>
      </c>
      <c r="E190" s="31" t="s">
        <v>29</v>
      </c>
      <c r="F190" s="20">
        <v>12</v>
      </c>
      <c r="G190" s="5">
        <v>37.520000000000003</v>
      </c>
      <c r="H190" s="22">
        <f t="shared" si="8"/>
        <v>45.241616</v>
      </c>
      <c r="I190" s="22">
        <f t="shared" si="9"/>
        <v>542.89939200000003</v>
      </c>
      <c r="J190" s="62">
        <f t="shared" si="10"/>
        <v>3.2266679494646498E-4</v>
      </c>
      <c r="K190" s="41">
        <f t="shared" si="11"/>
        <v>0.98907569706887344</v>
      </c>
    </row>
    <row r="191" spans="1:11" ht="39" customHeight="1" x14ac:dyDescent="0.25">
      <c r="A191" s="40" t="s">
        <v>557</v>
      </c>
      <c r="B191" s="29" t="s">
        <v>124</v>
      </c>
      <c r="C191" s="30" t="s">
        <v>34</v>
      </c>
      <c r="D191" s="30" t="s">
        <v>125</v>
      </c>
      <c r="E191" s="31" t="s">
        <v>29</v>
      </c>
      <c r="F191" s="20">
        <v>40</v>
      </c>
      <c r="G191" s="5">
        <v>11.120000000000001</v>
      </c>
      <c r="H191" s="22">
        <f t="shared" si="8"/>
        <v>13.408496000000001</v>
      </c>
      <c r="I191" s="22">
        <f t="shared" si="9"/>
        <v>536.33984000000009</v>
      </c>
      <c r="J191" s="62">
        <f t="shared" si="10"/>
        <v>3.1876819116957099E-4</v>
      </c>
      <c r="K191" s="41">
        <f t="shared" si="11"/>
        <v>0.98939446526004304</v>
      </c>
    </row>
    <row r="192" spans="1:11" ht="39" customHeight="1" x14ac:dyDescent="0.25">
      <c r="A192" s="40" t="s">
        <v>568</v>
      </c>
      <c r="B192" s="29" t="s">
        <v>196</v>
      </c>
      <c r="C192" s="30" t="s">
        <v>10</v>
      </c>
      <c r="D192" s="30" t="s">
        <v>197</v>
      </c>
      <c r="E192" s="31" t="s">
        <v>29</v>
      </c>
      <c r="F192" s="20">
        <v>4</v>
      </c>
      <c r="G192" s="5">
        <v>110.99</v>
      </c>
      <c r="H192" s="22">
        <f t="shared" si="8"/>
        <v>133.83174199999999</v>
      </c>
      <c r="I192" s="22">
        <f t="shared" si="9"/>
        <v>535.32696799999997</v>
      </c>
      <c r="J192" s="62">
        <f t="shared" si="10"/>
        <v>3.181662008804917E-4</v>
      </c>
      <c r="K192" s="41">
        <f t="shared" si="11"/>
        <v>0.98971263146092359</v>
      </c>
    </row>
    <row r="193" spans="1:11" ht="25.95" customHeight="1" x14ac:dyDescent="0.25">
      <c r="A193" s="40" t="s">
        <v>553</v>
      </c>
      <c r="B193" s="29" t="s">
        <v>214</v>
      </c>
      <c r="C193" s="30" t="s">
        <v>34</v>
      </c>
      <c r="D193" s="30" t="s">
        <v>215</v>
      </c>
      <c r="E193" s="31" t="s">
        <v>11</v>
      </c>
      <c r="F193" s="20">
        <v>32</v>
      </c>
      <c r="G193" s="5">
        <v>13.36</v>
      </c>
      <c r="H193" s="22">
        <f t="shared" si="8"/>
        <v>16.109487999999999</v>
      </c>
      <c r="I193" s="22">
        <f t="shared" si="9"/>
        <v>515.50361599999997</v>
      </c>
      <c r="J193" s="62">
        <f t="shared" si="10"/>
        <v>3.0638439093708401E-4</v>
      </c>
      <c r="K193" s="41">
        <f t="shared" si="11"/>
        <v>0.9900190158518607</v>
      </c>
    </row>
    <row r="194" spans="1:11" ht="39" customHeight="1" x14ac:dyDescent="0.25">
      <c r="A194" s="40" t="s">
        <v>603</v>
      </c>
      <c r="B194" s="29" t="s">
        <v>188</v>
      </c>
      <c r="C194" s="30" t="s">
        <v>10</v>
      </c>
      <c r="D194" s="30" t="s">
        <v>189</v>
      </c>
      <c r="E194" s="31" t="s">
        <v>29</v>
      </c>
      <c r="F194" s="20">
        <v>5</v>
      </c>
      <c r="G194" s="5">
        <v>84.37</v>
      </c>
      <c r="H194" s="22">
        <f t="shared" si="8"/>
        <v>101.733346</v>
      </c>
      <c r="I194" s="22">
        <f t="shared" si="9"/>
        <v>508.66672999999997</v>
      </c>
      <c r="J194" s="62">
        <f t="shared" si="10"/>
        <v>3.0232095648579922E-4</v>
      </c>
      <c r="K194" s="41">
        <f t="shared" si="11"/>
        <v>0.99032133680834644</v>
      </c>
    </row>
    <row r="195" spans="1:11" ht="39" customHeight="1" x14ac:dyDescent="0.25">
      <c r="A195" s="40" t="s">
        <v>555</v>
      </c>
      <c r="B195" s="29" t="s">
        <v>277</v>
      </c>
      <c r="C195" s="30" t="s">
        <v>10</v>
      </c>
      <c r="D195" s="30" t="s">
        <v>278</v>
      </c>
      <c r="E195" s="31" t="s">
        <v>29</v>
      </c>
      <c r="F195" s="20">
        <v>11</v>
      </c>
      <c r="G195" s="5">
        <v>37.75</v>
      </c>
      <c r="H195" s="22">
        <f t="shared" si="8"/>
        <v>45.518949999999997</v>
      </c>
      <c r="I195" s="22">
        <f t="shared" si="9"/>
        <v>500.70844999999997</v>
      </c>
      <c r="J195" s="62">
        <f t="shared" si="10"/>
        <v>2.9759103278589102E-4</v>
      </c>
      <c r="K195" s="41">
        <f t="shared" si="11"/>
        <v>0.99061892784113237</v>
      </c>
    </row>
    <row r="196" spans="1:11" ht="39" customHeight="1" x14ac:dyDescent="0.25">
      <c r="A196" s="40" t="s">
        <v>526</v>
      </c>
      <c r="B196" s="29" t="s">
        <v>192</v>
      </c>
      <c r="C196" s="30" t="s">
        <v>10</v>
      </c>
      <c r="D196" s="30" t="s">
        <v>193</v>
      </c>
      <c r="E196" s="31" t="s">
        <v>29</v>
      </c>
      <c r="F196" s="20">
        <v>16</v>
      </c>
      <c r="G196" s="5">
        <v>25.81</v>
      </c>
      <c r="H196" s="22">
        <f t="shared" si="8"/>
        <v>31.121697999999999</v>
      </c>
      <c r="I196" s="22">
        <f t="shared" si="9"/>
        <v>497.94716799999998</v>
      </c>
      <c r="J196" s="62">
        <f t="shared" si="10"/>
        <v>2.9594989259304407E-4</v>
      </c>
      <c r="K196" s="41">
        <f t="shared" si="11"/>
        <v>0.99091487773372544</v>
      </c>
    </row>
    <row r="197" spans="1:11" ht="39" customHeight="1" x14ac:dyDescent="0.25">
      <c r="A197" s="40" t="s">
        <v>523</v>
      </c>
      <c r="B197" s="29" t="s">
        <v>144</v>
      </c>
      <c r="C197" s="30" t="s">
        <v>10</v>
      </c>
      <c r="D197" s="30" t="s">
        <v>145</v>
      </c>
      <c r="E197" s="31" t="s">
        <v>29</v>
      </c>
      <c r="F197" s="20">
        <v>7</v>
      </c>
      <c r="G197" s="5">
        <v>58.360000000000007</v>
      </c>
      <c r="H197" s="22">
        <f t="shared" si="8"/>
        <v>70.370488000000009</v>
      </c>
      <c r="I197" s="22">
        <f t="shared" si="9"/>
        <v>492.59341600000005</v>
      </c>
      <c r="J197" s="62">
        <f t="shared" si="10"/>
        <v>2.9276794392219679E-4</v>
      </c>
      <c r="K197" s="41">
        <f t="shared" si="11"/>
        <v>0.99120764567764763</v>
      </c>
    </row>
    <row r="198" spans="1:11" ht="39" customHeight="1" x14ac:dyDescent="0.25">
      <c r="A198" s="40" t="s">
        <v>551</v>
      </c>
      <c r="B198" s="29" t="s">
        <v>138</v>
      </c>
      <c r="C198" s="30" t="s">
        <v>10</v>
      </c>
      <c r="D198" s="30" t="s">
        <v>139</v>
      </c>
      <c r="E198" s="31" t="s">
        <v>29</v>
      </c>
      <c r="F198" s="20">
        <v>10</v>
      </c>
      <c r="G198" s="5">
        <v>40.729999999999997</v>
      </c>
      <c r="H198" s="22">
        <f t="shared" si="8"/>
        <v>49.112233999999994</v>
      </c>
      <c r="I198" s="22">
        <f t="shared" si="9"/>
        <v>491.12233999999995</v>
      </c>
      <c r="J198" s="62">
        <f t="shared" si="10"/>
        <v>2.9189362469281976E-4</v>
      </c>
      <c r="K198" s="41">
        <f t="shared" si="11"/>
        <v>0.99149953930234047</v>
      </c>
    </row>
    <row r="199" spans="1:11" ht="39" customHeight="1" x14ac:dyDescent="0.25">
      <c r="A199" s="40" t="s">
        <v>550</v>
      </c>
      <c r="B199" s="29" t="s">
        <v>186</v>
      </c>
      <c r="C199" s="30" t="s">
        <v>10</v>
      </c>
      <c r="D199" s="30" t="s">
        <v>187</v>
      </c>
      <c r="E199" s="31" t="s">
        <v>29</v>
      </c>
      <c r="F199" s="20">
        <v>10</v>
      </c>
      <c r="G199" s="5">
        <v>39.78</v>
      </c>
      <c r="H199" s="22">
        <f t="shared" ref="H199:H262" si="12">G199*(1+$H$3)</f>
        <v>47.966723999999999</v>
      </c>
      <c r="I199" s="22">
        <f t="shared" ref="I199:I262" si="13">F199*H199</f>
        <v>479.66723999999999</v>
      </c>
      <c r="J199" s="62">
        <f t="shared" ref="J199:J262" si="14">I199/$I$264</f>
        <v>2.8508540118537618E-4</v>
      </c>
      <c r="K199" s="41">
        <f t="shared" si="11"/>
        <v>0.9917846247035258</v>
      </c>
    </row>
    <row r="200" spans="1:11" ht="24" customHeight="1" x14ac:dyDescent="0.25">
      <c r="A200" s="40" t="s">
        <v>574</v>
      </c>
      <c r="B200" s="29" t="s">
        <v>184</v>
      </c>
      <c r="C200" s="30" t="s">
        <v>10</v>
      </c>
      <c r="D200" s="30" t="s">
        <v>185</v>
      </c>
      <c r="E200" s="31" t="s">
        <v>29</v>
      </c>
      <c r="F200" s="20">
        <v>5</v>
      </c>
      <c r="G200" s="5">
        <v>77.38</v>
      </c>
      <c r="H200" s="22">
        <f t="shared" si="12"/>
        <v>93.30480399999999</v>
      </c>
      <c r="I200" s="22">
        <f t="shared" si="13"/>
        <v>466.52401999999995</v>
      </c>
      <c r="J200" s="62">
        <f t="shared" si="14"/>
        <v>2.7727386052946716E-4</v>
      </c>
      <c r="K200" s="41">
        <f t="shared" ref="K200:K263" si="15">J200+K199</f>
        <v>0.99206189856405524</v>
      </c>
    </row>
    <row r="201" spans="1:11" ht="39" customHeight="1" x14ac:dyDescent="0.25">
      <c r="A201" s="40" t="s">
        <v>474</v>
      </c>
      <c r="B201" s="29" t="s">
        <v>225</v>
      </c>
      <c r="C201" s="30" t="s">
        <v>10</v>
      </c>
      <c r="D201" s="30" t="s">
        <v>226</v>
      </c>
      <c r="E201" s="31" t="s">
        <v>29</v>
      </c>
      <c r="F201" s="20">
        <v>1</v>
      </c>
      <c r="G201" s="5">
        <v>386.40000000000003</v>
      </c>
      <c r="H201" s="22">
        <f t="shared" si="12"/>
        <v>465.92112000000003</v>
      </c>
      <c r="I201" s="22">
        <f t="shared" si="13"/>
        <v>465.92112000000003</v>
      </c>
      <c r="J201" s="62">
        <f t="shared" si="14"/>
        <v>2.7691553297644382E-4</v>
      </c>
      <c r="K201" s="41">
        <f t="shared" si="15"/>
        <v>0.99233881409703173</v>
      </c>
    </row>
    <row r="202" spans="1:11" ht="39" customHeight="1" x14ac:dyDescent="0.25">
      <c r="A202" s="40" t="s">
        <v>646</v>
      </c>
      <c r="B202" s="29" t="s">
        <v>87</v>
      </c>
      <c r="C202" s="30" t="s">
        <v>10</v>
      </c>
      <c r="D202" s="30" t="s">
        <v>88</v>
      </c>
      <c r="E202" s="31" t="s">
        <v>383</v>
      </c>
      <c r="F202" s="20">
        <v>40.92000000000003</v>
      </c>
      <c r="G202" s="5">
        <v>9.35</v>
      </c>
      <c r="H202" s="22">
        <f t="shared" si="12"/>
        <v>11.274229999999999</v>
      </c>
      <c r="I202" s="22">
        <f t="shared" si="13"/>
        <v>461.34149160000032</v>
      </c>
      <c r="J202" s="62">
        <f t="shared" si="14"/>
        <v>2.7419367688367866E-4</v>
      </c>
      <c r="K202" s="41">
        <f t="shared" si="15"/>
        <v>0.99261300777391537</v>
      </c>
    </row>
    <row r="203" spans="1:11" ht="39" customHeight="1" x14ac:dyDescent="0.25">
      <c r="A203" s="40" t="s">
        <v>563</v>
      </c>
      <c r="B203" s="29">
        <v>104658</v>
      </c>
      <c r="C203" s="30" t="s">
        <v>10</v>
      </c>
      <c r="D203" s="30" t="s">
        <v>382</v>
      </c>
      <c r="E203" s="31" t="s">
        <v>383</v>
      </c>
      <c r="F203" s="20">
        <v>2.6875</v>
      </c>
      <c r="G203" s="5">
        <v>139.52000000000001</v>
      </c>
      <c r="H203" s="22">
        <f t="shared" si="12"/>
        <v>168.233216</v>
      </c>
      <c r="I203" s="22">
        <f t="shared" si="13"/>
        <v>452.12676799999997</v>
      </c>
      <c r="J203" s="62">
        <f t="shared" si="14"/>
        <v>2.6871699856326957E-4</v>
      </c>
      <c r="K203" s="41">
        <f t="shared" si="15"/>
        <v>0.9928817247724786</v>
      </c>
    </row>
    <row r="204" spans="1:11" ht="52.05" customHeight="1" x14ac:dyDescent="0.25">
      <c r="A204" s="40" t="s">
        <v>421</v>
      </c>
      <c r="B204" s="29" t="s">
        <v>204</v>
      </c>
      <c r="C204" s="30" t="s">
        <v>10</v>
      </c>
      <c r="D204" s="30" t="s">
        <v>205</v>
      </c>
      <c r="E204" s="31" t="s">
        <v>29</v>
      </c>
      <c r="F204" s="20">
        <v>10</v>
      </c>
      <c r="G204" s="5">
        <v>37.28</v>
      </c>
      <c r="H204" s="22">
        <f t="shared" si="12"/>
        <v>44.952224000000001</v>
      </c>
      <c r="I204" s="22">
        <f t="shared" si="13"/>
        <v>449.52224000000001</v>
      </c>
      <c r="J204" s="62">
        <f t="shared" si="14"/>
        <v>2.6716902353420875E-4</v>
      </c>
      <c r="K204" s="41">
        <f t="shared" si="15"/>
        <v>0.99314889379601279</v>
      </c>
    </row>
    <row r="205" spans="1:11" ht="25.95" customHeight="1" x14ac:dyDescent="0.25">
      <c r="A205" s="40" t="s">
        <v>599</v>
      </c>
      <c r="B205" s="29" t="s">
        <v>22</v>
      </c>
      <c r="C205" s="30" t="s">
        <v>10</v>
      </c>
      <c r="D205" s="30" t="s">
        <v>23</v>
      </c>
      <c r="E205" s="31" t="s">
        <v>383</v>
      </c>
      <c r="F205" s="20">
        <v>87.5</v>
      </c>
      <c r="G205" s="5">
        <v>4.21</v>
      </c>
      <c r="H205" s="22">
        <f t="shared" si="12"/>
        <v>5.0764180000000003</v>
      </c>
      <c r="I205" s="22">
        <f t="shared" si="13"/>
        <v>444.186575</v>
      </c>
      <c r="J205" s="62">
        <f t="shared" si="14"/>
        <v>2.639978246899521E-4</v>
      </c>
      <c r="K205" s="41">
        <f t="shared" si="15"/>
        <v>0.99341289162070279</v>
      </c>
    </row>
    <row r="206" spans="1:11" ht="25.95" customHeight="1" x14ac:dyDescent="0.25">
      <c r="A206" s="40" t="s">
        <v>546</v>
      </c>
      <c r="B206" s="29" t="s">
        <v>269</v>
      </c>
      <c r="C206" s="30" t="s">
        <v>10</v>
      </c>
      <c r="D206" s="30" t="s">
        <v>270</v>
      </c>
      <c r="E206" s="31" t="s">
        <v>29</v>
      </c>
      <c r="F206" s="20">
        <v>20</v>
      </c>
      <c r="G206" s="5">
        <v>17.59</v>
      </c>
      <c r="H206" s="22">
        <f t="shared" si="12"/>
        <v>21.210021999999999</v>
      </c>
      <c r="I206" s="22">
        <f t="shared" si="13"/>
        <v>424.20043999999996</v>
      </c>
      <c r="J206" s="62">
        <f t="shared" si="14"/>
        <v>2.5211926630722809E-4</v>
      </c>
      <c r="K206" s="41">
        <f t="shared" si="15"/>
        <v>0.99366501088700998</v>
      </c>
    </row>
    <row r="207" spans="1:11" ht="39" customHeight="1" x14ac:dyDescent="0.25">
      <c r="A207" s="40" t="s">
        <v>639</v>
      </c>
      <c r="B207" s="29" t="s">
        <v>176</v>
      </c>
      <c r="C207" s="30" t="s">
        <v>10</v>
      </c>
      <c r="D207" s="30" t="s">
        <v>177</v>
      </c>
      <c r="E207" s="31" t="s">
        <v>29</v>
      </c>
      <c r="F207" s="20">
        <v>5</v>
      </c>
      <c r="G207" s="5">
        <v>65.960000000000008</v>
      </c>
      <c r="H207" s="22">
        <f t="shared" si="12"/>
        <v>79.534568000000007</v>
      </c>
      <c r="I207" s="22">
        <f t="shared" si="13"/>
        <v>397.67284000000006</v>
      </c>
      <c r="J207" s="62">
        <f t="shared" si="14"/>
        <v>2.3635285397420079E-4</v>
      </c>
      <c r="K207" s="41">
        <f t="shared" si="15"/>
        <v>0.99390136374098415</v>
      </c>
    </row>
    <row r="208" spans="1:11" ht="64.95" customHeight="1" x14ac:dyDescent="0.25">
      <c r="A208" s="42" t="s">
        <v>595</v>
      </c>
      <c r="B208" s="29" t="s">
        <v>349</v>
      </c>
      <c r="C208" s="30" t="s">
        <v>10</v>
      </c>
      <c r="D208" s="30" t="s">
        <v>350</v>
      </c>
      <c r="E208" s="31" t="s">
        <v>11</v>
      </c>
      <c r="F208" s="20">
        <v>4</v>
      </c>
      <c r="G208" s="5">
        <v>82.22</v>
      </c>
      <c r="H208" s="22">
        <f t="shared" si="12"/>
        <v>99.140875999999992</v>
      </c>
      <c r="I208" s="22">
        <f t="shared" si="13"/>
        <v>396.56350399999997</v>
      </c>
      <c r="J208" s="62">
        <f t="shared" si="14"/>
        <v>2.3569353127663776E-4</v>
      </c>
      <c r="K208" s="41">
        <f t="shared" si="15"/>
        <v>0.99413705727226076</v>
      </c>
    </row>
    <row r="209" spans="1:11" ht="25.95" customHeight="1" x14ac:dyDescent="0.25">
      <c r="A209" s="40" t="s">
        <v>522</v>
      </c>
      <c r="B209" s="43" t="s">
        <v>261</v>
      </c>
      <c r="C209" s="44" t="s">
        <v>34</v>
      </c>
      <c r="D209" s="44" t="s">
        <v>262</v>
      </c>
      <c r="E209" s="45" t="s">
        <v>29</v>
      </c>
      <c r="F209" s="32">
        <v>3</v>
      </c>
      <c r="G209" s="46">
        <v>109.42</v>
      </c>
      <c r="H209" s="46">
        <f t="shared" si="12"/>
        <v>131.938636</v>
      </c>
      <c r="I209" s="46">
        <f t="shared" si="13"/>
        <v>395.81590800000004</v>
      </c>
      <c r="J209" s="61">
        <f t="shared" si="14"/>
        <v>2.3524920511088887E-4</v>
      </c>
      <c r="K209" s="47">
        <f t="shared" si="15"/>
        <v>0.99437230647737163</v>
      </c>
    </row>
    <row r="210" spans="1:11" ht="25.95" customHeight="1" x14ac:dyDescent="0.25">
      <c r="A210" s="40" t="s">
        <v>561</v>
      </c>
      <c r="B210" s="29" t="s">
        <v>136</v>
      </c>
      <c r="C210" s="30" t="s">
        <v>10</v>
      </c>
      <c r="D210" s="30" t="s">
        <v>137</v>
      </c>
      <c r="E210" s="31" t="s">
        <v>29</v>
      </c>
      <c r="F210" s="20">
        <v>9</v>
      </c>
      <c r="G210" s="5">
        <v>35.379999999999995</v>
      </c>
      <c r="H210" s="22">
        <f t="shared" si="12"/>
        <v>42.661203999999991</v>
      </c>
      <c r="I210" s="22">
        <f t="shared" si="13"/>
        <v>383.95083599999992</v>
      </c>
      <c r="J210" s="62">
        <f t="shared" si="14"/>
        <v>2.281973188673893E-4</v>
      </c>
      <c r="K210" s="41">
        <f t="shared" si="15"/>
        <v>0.99460050379623899</v>
      </c>
    </row>
    <row r="211" spans="1:11" ht="39" customHeight="1" x14ac:dyDescent="0.25">
      <c r="A211" s="40" t="s">
        <v>654</v>
      </c>
      <c r="B211" s="29" t="s">
        <v>200</v>
      </c>
      <c r="C211" s="30" t="s">
        <v>10</v>
      </c>
      <c r="D211" s="30" t="s">
        <v>201</v>
      </c>
      <c r="E211" s="31" t="s">
        <v>29</v>
      </c>
      <c r="F211" s="20">
        <v>1</v>
      </c>
      <c r="G211" s="5">
        <v>316.52</v>
      </c>
      <c r="H211" s="22">
        <f t="shared" si="12"/>
        <v>381.65981599999998</v>
      </c>
      <c r="I211" s="22">
        <f t="shared" si="13"/>
        <v>381.65981599999998</v>
      </c>
      <c r="J211" s="62">
        <f t="shared" si="14"/>
        <v>2.2683567416590061E-4</v>
      </c>
      <c r="K211" s="41">
        <f t="shared" si="15"/>
        <v>0.99482733947040491</v>
      </c>
    </row>
    <row r="212" spans="1:11" ht="25.95" customHeight="1" x14ac:dyDescent="0.25">
      <c r="A212" s="40" t="s">
        <v>589</v>
      </c>
      <c r="B212" s="29" t="s">
        <v>85</v>
      </c>
      <c r="C212" s="30" t="s">
        <v>10</v>
      </c>
      <c r="D212" s="30" t="s">
        <v>86</v>
      </c>
      <c r="E212" s="31" t="s">
        <v>383</v>
      </c>
      <c r="F212" s="20">
        <v>5</v>
      </c>
      <c r="G212" s="22">
        <v>61.05</v>
      </c>
      <c r="H212" s="22">
        <f t="shared" si="12"/>
        <v>73.61408999999999</v>
      </c>
      <c r="I212" s="22">
        <f t="shared" si="13"/>
        <v>368.07044999999994</v>
      </c>
      <c r="J212" s="62">
        <f t="shared" si="14"/>
        <v>2.1875897112075431E-4</v>
      </c>
      <c r="K212" s="41">
        <f t="shared" si="15"/>
        <v>0.99504609844152569</v>
      </c>
    </row>
    <row r="213" spans="1:11" ht="25.95" customHeight="1" x14ac:dyDescent="0.25">
      <c r="A213" s="40" t="s">
        <v>456</v>
      </c>
      <c r="B213" s="29" t="s">
        <v>249</v>
      </c>
      <c r="C213" s="30" t="s">
        <v>10</v>
      </c>
      <c r="D213" s="30" t="s">
        <v>680</v>
      </c>
      <c r="E213" s="31" t="s">
        <v>11</v>
      </c>
      <c r="F213" s="20">
        <v>35.11</v>
      </c>
      <c r="G213" s="5">
        <v>8.4099999999999984</v>
      </c>
      <c r="H213" s="22">
        <f t="shared" si="12"/>
        <v>10.140777999999997</v>
      </c>
      <c r="I213" s="22">
        <f t="shared" si="13"/>
        <v>356.04271557999988</v>
      </c>
      <c r="J213" s="62">
        <f t="shared" si="14"/>
        <v>2.1161040810344905E-4</v>
      </c>
      <c r="K213" s="41">
        <f t="shared" si="15"/>
        <v>0.99525770884962916</v>
      </c>
    </row>
    <row r="214" spans="1:11" ht="25.95" customHeight="1" x14ac:dyDescent="0.25">
      <c r="A214" s="42" t="s">
        <v>585</v>
      </c>
      <c r="B214" s="29" t="s">
        <v>53</v>
      </c>
      <c r="C214" s="30" t="s">
        <v>10</v>
      </c>
      <c r="D214" s="30" t="s">
        <v>54</v>
      </c>
      <c r="E214" s="31" t="s">
        <v>29</v>
      </c>
      <c r="F214" s="20">
        <v>3</v>
      </c>
      <c r="G214" s="5">
        <v>97.974000000000004</v>
      </c>
      <c r="H214" s="22">
        <f t="shared" si="12"/>
        <v>118.13704920000001</v>
      </c>
      <c r="I214" s="22">
        <f t="shared" si="13"/>
        <v>354.41114760000005</v>
      </c>
      <c r="J214" s="62">
        <f t="shared" si="14"/>
        <v>2.1064070207945737E-4</v>
      </c>
      <c r="K214" s="41">
        <f t="shared" si="15"/>
        <v>0.9954683495517086</v>
      </c>
    </row>
    <row r="215" spans="1:11" s="2" customFormat="1" ht="39" customHeight="1" x14ac:dyDescent="0.25">
      <c r="A215" s="40" t="s">
        <v>442</v>
      </c>
      <c r="B215" s="43">
        <v>10521</v>
      </c>
      <c r="C215" s="44" t="s">
        <v>10</v>
      </c>
      <c r="D215" s="44" t="s">
        <v>244</v>
      </c>
      <c r="E215" s="45" t="s">
        <v>29</v>
      </c>
      <c r="F215" s="32">
        <v>1</v>
      </c>
      <c r="G215" s="6">
        <v>285.20999999999998</v>
      </c>
      <c r="H215" s="46">
        <f t="shared" si="12"/>
        <v>343.90621799999997</v>
      </c>
      <c r="I215" s="46">
        <f t="shared" si="13"/>
        <v>343.90621799999997</v>
      </c>
      <c r="J215" s="61">
        <f t="shared" si="14"/>
        <v>2.043972027955785E-4</v>
      </c>
      <c r="K215" s="47">
        <f t="shared" si="15"/>
        <v>0.99567274675450412</v>
      </c>
    </row>
    <row r="216" spans="1:11" s="2" customFormat="1" ht="25.95" customHeight="1" x14ac:dyDescent="0.25">
      <c r="A216" s="40" t="s">
        <v>525</v>
      </c>
      <c r="B216" s="29" t="s">
        <v>45</v>
      </c>
      <c r="C216" s="30" t="s">
        <v>10</v>
      </c>
      <c r="D216" s="30" t="s">
        <v>46</v>
      </c>
      <c r="E216" s="31" t="s">
        <v>11</v>
      </c>
      <c r="F216" s="20">
        <v>12.4</v>
      </c>
      <c r="G216" s="5">
        <v>22.52</v>
      </c>
      <c r="H216" s="22">
        <f t="shared" si="12"/>
        <v>27.154616000000001</v>
      </c>
      <c r="I216" s="22">
        <f t="shared" si="13"/>
        <v>336.71723840000004</v>
      </c>
      <c r="J216" s="62">
        <f t="shared" si="14"/>
        <v>2.0012450505332814E-4</v>
      </c>
      <c r="K216" s="41">
        <f t="shared" si="15"/>
        <v>0.99587287125955748</v>
      </c>
    </row>
    <row r="217" spans="1:11" ht="39" customHeight="1" x14ac:dyDescent="0.25">
      <c r="A217" s="40" t="s">
        <v>539</v>
      </c>
      <c r="B217" s="29" t="s">
        <v>142</v>
      </c>
      <c r="C217" s="30" t="s">
        <v>10</v>
      </c>
      <c r="D217" s="30" t="s">
        <v>143</v>
      </c>
      <c r="E217" s="31" t="s">
        <v>29</v>
      </c>
      <c r="F217" s="20">
        <v>6</v>
      </c>
      <c r="G217" s="5">
        <v>46.419999999999995</v>
      </c>
      <c r="H217" s="22">
        <f t="shared" si="12"/>
        <v>55.973235999999993</v>
      </c>
      <c r="I217" s="22">
        <f t="shared" si="13"/>
        <v>335.83941599999997</v>
      </c>
      <c r="J217" s="62">
        <f t="shared" si="14"/>
        <v>1.9960278013612611E-4</v>
      </c>
      <c r="K217" s="41">
        <f t="shared" si="15"/>
        <v>0.99607247403969357</v>
      </c>
    </row>
    <row r="218" spans="1:11" ht="39" customHeight="1" x14ac:dyDescent="0.25">
      <c r="A218" s="40" t="s">
        <v>593</v>
      </c>
      <c r="B218" s="29" t="s">
        <v>165</v>
      </c>
      <c r="C218" s="30" t="s">
        <v>10</v>
      </c>
      <c r="D218" s="30" t="s">
        <v>166</v>
      </c>
      <c r="E218" s="31" t="s">
        <v>29</v>
      </c>
      <c r="F218" s="20">
        <v>4</v>
      </c>
      <c r="G218" s="5">
        <v>63.36</v>
      </c>
      <c r="H218" s="22">
        <f t="shared" si="12"/>
        <v>76.399488000000005</v>
      </c>
      <c r="I218" s="22">
        <f t="shared" si="13"/>
        <v>305.59795200000002</v>
      </c>
      <c r="J218" s="62">
        <f t="shared" si="14"/>
        <v>1.8162907007647497E-4</v>
      </c>
      <c r="K218" s="41">
        <f t="shared" si="15"/>
        <v>0.99625410310977003</v>
      </c>
    </row>
    <row r="219" spans="1:11" ht="39" customHeight="1" x14ac:dyDescent="0.25">
      <c r="A219" s="40" t="s">
        <v>481</v>
      </c>
      <c r="B219" s="29" t="s">
        <v>257</v>
      </c>
      <c r="C219" s="30" t="s">
        <v>34</v>
      </c>
      <c r="D219" s="30" t="s">
        <v>258</v>
      </c>
      <c r="E219" s="31" t="s">
        <v>29</v>
      </c>
      <c r="F219" s="20">
        <v>3</v>
      </c>
      <c r="G219" s="5">
        <v>74.180000000000007</v>
      </c>
      <c r="H219" s="22">
        <f t="shared" si="12"/>
        <v>89.446244000000007</v>
      </c>
      <c r="I219" s="22">
        <f t="shared" si="13"/>
        <v>268.33873200000005</v>
      </c>
      <c r="J219" s="62">
        <f t="shared" si="14"/>
        <v>1.5948442729963203E-4</v>
      </c>
      <c r="K219" s="41">
        <f t="shared" si="15"/>
        <v>0.99641358753706966</v>
      </c>
    </row>
    <row r="220" spans="1:11" ht="39" customHeight="1" x14ac:dyDescent="0.25">
      <c r="A220" s="40" t="s">
        <v>602</v>
      </c>
      <c r="B220" s="29" t="s">
        <v>89</v>
      </c>
      <c r="C220" s="30" t="s">
        <v>10</v>
      </c>
      <c r="D220" s="30" t="s">
        <v>670</v>
      </c>
      <c r="E220" s="31" t="s">
        <v>383</v>
      </c>
      <c r="F220" s="20">
        <v>3.5200000000000031</v>
      </c>
      <c r="G220" s="5">
        <v>63.07</v>
      </c>
      <c r="H220" s="22">
        <f t="shared" si="12"/>
        <v>76.049806000000004</v>
      </c>
      <c r="I220" s="22">
        <f t="shared" si="13"/>
        <v>267.69531712000025</v>
      </c>
      <c r="J220" s="62">
        <f t="shared" si="14"/>
        <v>1.5910202013504564E-4</v>
      </c>
      <c r="K220" s="41">
        <f t="shared" si="15"/>
        <v>0.99657268955720468</v>
      </c>
    </row>
    <row r="221" spans="1:11" ht="64.95" customHeight="1" x14ac:dyDescent="0.25">
      <c r="A221" s="40" t="s">
        <v>598</v>
      </c>
      <c r="B221" s="29" t="s">
        <v>275</v>
      </c>
      <c r="C221" s="30" t="s">
        <v>10</v>
      </c>
      <c r="D221" s="30" t="s">
        <v>276</v>
      </c>
      <c r="E221" s="31" t="s">
        <v>29</v>
      </c>
      <c r="F221" s="20">
        <v>10</v>
      </c>
      <c r="G221" s="5">
        <v>20.74</v>
      </c>
      <c r="H221" s="22">
        <f t="shared" si="12"/>
        <v>25.008291999999997</v>
      </c>
      <c r="I221" s="22">
        <f t="shared" si="13"/>
        <v>250.08291999999997</v>
      </c>
      <c r="J221" s="62">
        <f t="shared" si="14"/>
        <v>1.4863426899408501E-4</v>
      </c>
      <c r="K221" s="41">
        <f t="shared" si="15"/>
        <v>0.99672132382619871</v>
      </c>
    </row>
    <row r="222" spans="1:11" ht="39" customHeight="1" x14ac:dyDescent="0.25">
      <c r="A222" s="40" t="s">
        <v>450</v>
      </c>
      <c r="B222" s="29" t="s">
        <v>267</v>
      </c>
      <c r="C222" s="30" t="s">
        <v>34</v>
      </c>
      <c r="D222" s="30" t="s">
        <v>268</v>
      </c>
      <c r="E222" s="31" t="s">
        <v>29</v>
      </c>
      <c r="F222" s="20">
        <v>1</v>
      </c>
      <c r="G222" s="5">
        <v>204.14</v>
      </c>
      <c r="H222" s="22">
        <f t="shared" si="12"/>
        <v>246.15201199999998</v>
      </c>
      <c r="I222" s="22">
        <f t="shared" si="13"/>
        <v>246.15201199999998</v>
      </c>
      <c r="J222" s="62">
        <f t="shared" si="14"/>
        <v>1.4629797334837278E-4</v>
      </c>
      <c r="K222" s="41">
        <f t="shared" si="15"/>
        <v>0.99686762179954713</v>
      </c>
    </row>
    <row r="223" spans="1:11" ht="39" customHeight="1" x14ac:dyDescent="0.25">
      <c r="A223" s="40" t="s">
        <v>423</v>
      </c>
      <c r="B223" s="29" t="s">
        <v>41</v>
      </c>
      <c r="C223" s="30" t="s">
        <v>10</v>
      </c>
      <c r="D223" s="30" t="s">
        <v>42</v>
      </c>
      <c r="E223" s="31" t="s">
        <v>29</v>
      </c>
      <c r="F223" s="20">
        <v>1</v>
      </c>
      <c r="G223" s="5">
        <v>200.25</v>
      </c>
      <c r="H223" s="22">
        <f t="shared" si="12"/>
        <v>241.46144999999999</v>
      </c>
      <c r="I223" s="22">
        <f t="shared" si="13"/>
        <v>241.46144999999999</v>
      </c>
      <c r="J223" s="62">
        <f t="shared" si="14"/>
        <v>1.4351018498585111E-4</v>
      </c>
      <c r="K223" s="41">
        <f t="shared" si="15"/>
        <v>0.99701113198453295</v>
      </c>
    </row>
    <row r="224" spans="1:11" ht="39" customHeight="1" x14ac:dyDescent="0.25">
      <c r="A224" s="40" t="s">
        <v>544</v>
      </c>
      <c r="B224" s="29" t="s">
        <v>25</v>
      </c>
      <c r="C224" s="30" t="s">
        <v>10</v>
      </c>
      <c r="D224" s="30" t="s">
        <v>26</v>
      </c>
      <c r="E224" s="31" t="s">
        <v>383</v>
      </c>
      <c r="F224" s="20">
        <v>7</v>
      </c>
      <c r="G224" s="22">
        <v>26.49</v>
      </c>
      <c r="H224" s="22">
        <f t="shared" si="12"/>
        <v>31.941641999999998</v>
      </c>
      <c r="I224" s="22">
        <f t="shared" si="13"/>
        <v>223.59149399999998</v>
      </c>
      <c r="J224" s="62">
        <f t="shared" si="14"/>
        <v>1.3288935631423907E-4</v>
      </c>
      <c r="K224" s="41">
        <f t="shared" si="15"/>
        <v>0.99714402134084723</v>
      </c>
    </row>
    <row r="225" spans="1:11" ht="24" customHeight="1" x14ac:dyDescent="0.25">
      <c r="A225" s="40" t="s">
        <v>527</v>
      </c>
      <c r="B225" s="29" t="s">
        <v>172</v>
      </c>
      <c r="C225" s="30" t="s">
        <v>10</v>
      </c>
      <c r="D225" s="30" t="s">
        <v>173</v>
      </c>
      <c r="E225" s="31" t="s">
        <v>29</v>
      </c>
      <c r="F225" s="20">
        <v>4</v>
      </c>
      <c r="G225" s="5">
        <v>46.339999999999996</v>
      </c>
      <c r="H225" s="22">
        <f t="shared" si="12"/>
        <v>55.876771999999995</v>
      </c>
      <c r="I225" s="22">
        <f t="shared" si="13"/>
        <v>223.50708799999998</v>
      </c>
      <c r="J225" s="62">
        <f t="shared" si="14"/>
        <v>1.3283919045681578E-4</v>
      </c>
      <c r="K225" s="41">
        <f t="shared" si="15"/>
        <v>0.99727686053130404</v>
      </c>
    </row>
    <row r="226" spans="1:11" ht="24" customHeight="1" x14ac:dyDescent="0.25">
      <c r="A226" s="40" t="s">
        <v>482</v>
      </c>
      <c r="B226" s="29" t="s">
        <v>146</v>
      </c>
      <c r="C226" s="30" t="s">
        <v>10</v>
      </c>
      <c r="D226" s="30" t="s">
        <v>147</v>
      </c>
      <c r="E226" s="31" t="s">
        <v>29</v>
      </c>
      <c r="F226" s="20">
        <v>4</v>
      </c>
      <c r="G226" s="5">
        <v>45.76</v>
      </c>
      <c r="H226" s="22">
        <f t="shared" si="12"/>
        <v>55.177408</v>
      </c>
      <c r="I226" s="22">
        <f t="shared" si="13"/>
        <v>220.709632</v>
      </c>
      <c r="J226" s="62">
        <f t="shared" si="14"/>
        <v>1.3117655061078748E-4</v>
      </c>
      <c r="K226" s="41">
        <f t="shared" si="15"/>
        <v>0.99740803708191483</v>
      </c>
    </row>
    <row r="227" spans="1:11" ht="25.95" customHeight="1" x14ac:dyDescent="0.25">
      <c r="A227" s="40" t="s">
        <v>537</v>
      </c>
      <c r="B227" s="29" t="s">
        <v>91</v>
      </c>
      <c r="C227" s="30" t="s">
        <v>10</v>
      </c>
      <c r="D227" s="30" t="s">
        <v>672</v>
      </c>
      <c r="E227" s="31" t="s">
        <v>383</v>
      </c>
      <c r="F227" s="20">
        <v>1.5</v>
      </c>
      <c r="G227" s="5">
        <v>118.10999999999999</v>
      </c>
      <c r="H227" s="22">
        <f t="shared" si="12"/>
        <v>142.41703799999999</v>
      </c>
      <c r="I227" s="22">
        <f t="shared" si="13"/>
        <v>213.62555699999999</v>
      </c>
      <c r="J227" s="62">
        <f t="shared" si="14"/>
        <v>1.2696620186276311E-4</v>
      </c>
      <c r="K227" s="41">
        <f t="shared" si="15"/>
        <v>0.99753500328377764</v>
      </c>
    </row>
    <row r="228" spans="1:11" ht="25.95" customHeight="1" x14ac:dyDescent="0.25">
      <c r="A228" s="48" t="s">
        <v>560</v>
      </c>
      <c r="B228" s="29" t="s">
        <v>161</v>
      </c>
      <c r="C228" s="30" t="s">
        <v>10</v>
      </c>
      <c r="D228" s="30" t="s">
        <v>162</v>
      </c>
      <c r="E228" s="31" t="s">
        <v>29</v>
      </c>
      <c r="F228" s="20">
        <v>15</v>
      </c>
      <c r="G228" s="5">
        <v>11.75</v>
      </c>
      <c r="H228" s="22">
        <f t="shared" si="12"/>
        <v>14.168150000000001</v>
      </c>
      <c r="I228" s="22">
        <f t="shared" si="13"/>
        <v>212.52225000000001</v>
      </c>
      <c r="J228" s="62">
        <f t="shared" si="14"/>
        <v>1.263104624407304E-4</v>
      </c>
      <c r="K228" s="41">
        <f t="shared" si="15"/>
        <v>0.99766131374621836</v>
      </c>
    </row>
    <row r="229" spans="1:11" ht="39" customHeight="1" x14ac:dyDescent="0.25">
      <c r="A229" s="40" t="s">
        <v>422</v>
      </c>
      <c r="B229" s="34">
        <v>39391</v>
      </c>
      <c r="C229" s="33" t="s">
        <v>10</v>
      </c>
      <c r="D229" s="33" t="s">
        <v>390</v>
      </c>
      <c r="E229" s="35" t="s">
        <v>29</v>
      </c>
      <c r="F229" s="6">
        <v>6</v>
      </c>
      <c r="G229" s="6">
        <v>28.16</v>
      </c>
      <c r="H229" s="46">
        <f t="shared" si="12"/>
        <v>33.955328000000002</v>
      </c>
      <c r="I229" s="46">
        <f t="shared" si="13"/>
        <v>203.73196799999999</v>
      </c>
      <c r="J229" s="61">
        <f t="shared" si="14"/>
        <v>1.2108604671764997E-4</v>
      </c>
      <c r="K229" s="47">
        <f t="shared" si="15"/>
        <v>0.99778239979293604</v>
      </c>
    </row>
    <row r="230" spans="1:11" ht="25.95" customHeight="1" x14ac:dyDescent="0.25">
      <c r="A230" s="40" t="s">
        <v>541</v>
      </c>
      <c r="B230" s="29" t="s">
        <v>24</v>
      </c>
      <c r="C230" s="30" t="s">
        <v>10</v>
      </c>
      <c r="D230" s="30" t="s">
        <v>681</v>
      </c>
      <c r="E230" s="31" t="s">
        <v>385</v>
      </c>
      <c r="F230" s="20">
        <v>20</v>
      </c>
      <c r="G230" s="5">
        <v>8.36</v>
      </c>
      <c r="H230" s="22">
        <f t="shared" si="12"/>
        <v>10.080487999999999</v>
      </c>
      <c r="I230" s="22">
        <f t="shared" si="13"/>
        <v>201.60975999999999</v>
      </c>
      <c r="J230" s="62">
        <f t="shared" si="14"/>
        <v>1.1982473373100778E-4</v>
      </c>
      <c r="K230" s="41">
        <f t="shared" si="15"/>
        <v>0.99790222452666699</v>
      </c>
    </row>
    <row r="231" spans="1:11" ht="52.05" customHeight="1" x14ac:dyDescent="0.25">
      <c r="A231" s="40" t="s">
        <v>452</v>
      </c>
      <c r="B231" s="29" t="s">
        <v>159</v>
      </c>
      <c r="C231" s="30" t="s">
        <v>10</v>
      </c>
      <c r="D231" s="30" t="s">
        <v>160</v>
      </c>
      <c r="E231" s="31" t="s">
        <v>29</v>
      </c>
      <c r="F231" s="20">
        <v>1</v>
      </c>
      <c r="G231" s="5">
        <v>164.76999999999998</v>
      </c>
      <c r="H231" s="22">
        <f t="shared" si="12"/>
        <v>198.67966599999997</v>
      </c>
      <c r="I231" s="22">
        <f t="shared" si="13"/>
        <v>198.67966599999997</v>
      </c>
      <c r="J231" s="62">
        <f t="shared" si="14"/>
        <v>1.1808326182331429E-4</v>
      </c>
      <c r="K231" s="41">
        <f t="shared" si="15"/>
        <v>0.99802030778849027</v>
      </c>
    </row>
    <row r="232" spans="1:11" ht="52.05" customHeight="1" x14ac:dyDescent="0.25">
      <c r="A232" s="40" t="s">
        <v>429</v>
      </c>
      <c r="B232" s="29" t="s">
        <v>45</v>
      </c>
      <c r="C232" s="30" t="s">
        <v>10</v>
      </c>
      <c r="D232" s="30" t="s">
        <v>46</v>
      </c>
      <c r="E232" s="31" t="s">
        <v>11</v>
      </c>
      <c r="F232" s="20">
        <v>7.2</v>
      </c>
      <c r="G232" s="5">
        <v>22.52</v>
      </c>
      <c r="H232" s="22">
        <f t="shared" si="12"/>
        <v>27.154616000000001</v>
      </c>
      <c r="I232" s="22">
        <f t="shared" si="13"/>
        <v>195.5132352</v>
      </c>
      <c r="J232" s="62">
        <f t="shared" si="14"/>
        <v>1.1620132551483568E-4</v>
      </c>
      <c r="K232" s="41">
        <f t="shared" si="15"/>
        <v>0.99813650911400509</v>
      </c>
    </row>
    <row r="233" spans="1:11" ht="52.05" customHeight="1" x14ac:dyDescent="0.25">
      <c r="A233" s="40" t="s">
        <v>648</v>
      </c>
      <c r="B233" s="29">
        <v>97637</v>
      </c>
      <c r="C233" s="30" t="s">
        <v>10</v>
      </c>
      <c r="D233" s="30" t="s">
        <v>376</v>
      </c>
      <c r="E233" s="31" t="s">
        <v>383</v>
      </c>
      <c r="F233" s="20">
        <v>48.9</v>
      </c>
      <c r="G233" s="22">
        <v>3.21</v>
      </c>
      <c r="H233" s="22">
        <f t="shared" si="12"/>
        <v>3.8706179999999999</v>
      </c>
      <c r="I233" s="22">
        <f t="shared" si="13"/>
        <v>189.2732202</v>
      </c>
      <c r="J233" s="62">
        <f t="shared" si="14"/>
        <v>1.1249263534104402E-4</v>
      </c>
      <c r="K233" s="41">
        <f t="shared" si="15"/>
        <v>0.99824900174934617</v>
      </c>
    </row>
    <row r="234" spans="1:11" ht="52.05" customHeight="1" x14ac:dyDescent="0.25">
      <c r="A234" s="40" t="s">
        <v>545</v>
      </c>
      <c r="B234" s="29">
        <v>98519</v>
      </c>
      <c r="C234" s="30" t="s">
        <v>10</v>
      </c>
      <c r="D234" s="30" t="s">
        <v>404</v>
      </c>
      <c r="E234" s="31" t="s">
        <v>383</v>
      </c>
      <c r="F234" s="20">
        <v>37.519999999999996</v>
      </c>
      <c r="G234" s="22">
        <v>4.1100000000000003</v>
      </c>
      <c r="H234" s="22">
        <f t="shared" si="12"/>
        <v>4.955838</v>
      </c>
      <c r="I234" s="22">
        <f t="shared" si="13"/>
        <v>185.94304175999997</v>
      </c>
      <c r="J234" s="62">
        <f t="shared" si="14"/>
        <v>1.1051337726916424E-4</v>
      </c>
      <c r="K234" s="41">
        <f t="shared" si="15"/>
        <v>0.99835951512661536</v>
      </c>
    </row>
    <row r="235" spans="1:11" ht="39" customHeight="1" x14ac:dyDescent="0.25">
      <c r="A235" s="40" t="s">
        <v>660</v>
      </c>
      <c r="B235" s="29" t="s">
        <v>174</v>
      </c>
      <c r="C235" s="30" t="s">
        <v>10</v>
      </c>
      <c r="D235" s="30" t="s">
        <v>175</v>
      </c>
      <c r="E235" s="31" t="s">
        <v>29</v>
      </c>
      <c r="F235" s="20">
        <v>2</v>
      </c>
      <c r="G235" s="5">
        <v>74.34</v>
      </c>
      <c r="H235" s="22">
        <f t="shared" si="12"/>
        <v>89.639172000000002</v>
      </c>
      <c r="I235" s="22">
        <f t="shared" si="13"/>
        <v>179.278344</v>
      </c>
      <c r="J235" s="62">
        <f t="shared" si="14"/>
        <v>1.0655228116702295E-4</v>
      </c>
      <c r="K235" s="41">
        <f t="shared" si="15"/>
        <v>0.99846606740778243</v>
      </c>
    </row>
    <row r="236" spans="1:11" s="19" customFormat="1" ht="39" customHeight="1" x14ac:dyDescent="0.25">
      <c r="A236" s="40" t="s">
        <v>649</v>
      </c>
      <c r="B236" s="29" t="s">
        <v>357</v>
      </c>
      <c r="C236" s="30" t="s">
        <v>10</v>
      </c>
      <c r="D236" s="30" t="s">
        <v>358</v>
      </c>
      <c r="E236" s="31" t="s">
        <v>383</v>
      </c>
      <c r="F236" s="20">
        <v>144.22</v>
      </c>
      <c r="G236" s="5">
        <v>0.97</v>
      </c>
      <c r="H236" s="22">
        <f t="shared" si="12"/>
        <v>1.1696260000000001</v>
      </c>
      <c r="I236" s="22">
        <f t="shared" si="13"/>
        <v>168.68346172</v>
      </c>
      <c r="J236" s="62">
        <f t="shared" si="14"/>
        <v>1.0025531941223304E-4</v>
      </c>
      <c r="K236" s="41">
        <f t="shared" si="15"/>
        <v>0.9985663227271947</v>
      </c>
    </row>
    <row r="237" spans="1:11" s="19" customFormat="1" x14ac:dyDescent="0.25">
      <c r="A237" s="40" t="s">
        <v>594</v>
      </c>
      <c r="B237" s="29">
        <v>105521</v>
      </c>
      <c r="C237" s="30" t="s">
        <v>10</v>
      </c>
      <c r="D237" s="30" t="s">
        <v>405</v>
      </c>
      <c r="E237" s="31" t="s">
        <v>383</v>
      </c>
      <c r="F237" s="20">
        <v>37.519999999999996</v>
      </c>
      <c r="G237" s="5">
        <v>3.6</v>
      </c>
      <c r="H237" s="22">
        <f t="shared" si="12"/>
        <v>4.3408800000000003</v>
      </c>
      <c r="I237" s="22">
        <f t="shared" si="13"/>
        <v>162.8698176</v>
      </c>
      <c r="J237" s="62">
        <f t="shared" si="14"/>
        <v>9.68000384839395E-5</v>
      </c>
      <c r="K237" s="41">
        <f t="shared" si="15"/>
        <v>0.99866312276567859</v>
      </c>
    </row>
    <row r="238" spans="1:11" s="19" customFormat="1" x14ac:dyDescent="0.25">
      <c r="A238" s="40" t="s">
        <v>601</v>
      </c>
      <c r="B238" s="29" t="s">
        <v>259</v>
      </c>
      <c r="C238" s="30" t="s">
        <v>34</v>
      </c>
      <c r="D238" s="30" t="s">
        <v>260</v>
      </c>
      <c r="E238" s="31" t="s">
        <v>29</v>
      </c>
      <c r="F238" s="20">
        <v>2</v>
      </c>
      <c r="G238" s="5">
        <v>64.06</v>
      </c>
      <c r="H238" s="22">
        <f t="shared" si="12"/>
        <v>77.243548000000004</v>
      </c>
      <c r="I238" s="22">
        <f t="shared" si="13"/>
        <v>154.48709600000001</v>
      </c>
      <c r="J238" s="62">
        <f t="shared" si="14"/>
        <v>9.1817852186702856E-5</v>
      </c>
      <c r="K238" s="41">
        <f t="shared" si="15"/>
        <v>0.99875494061786529</v>
      </c>
    </row>
    <row r="239" spans="1:11" s="19" customFormat="1" ht="26.4" x14ac:dyDescent="0.25">
      <c r="A239" s="40" t="s">
        <v>552</v>
      </c>
      <c r="B239" s="29" t="s">
        <v>273</v>
      </c>
      <c r="C239" s="30" t="s">
        <v>10</v>
      </c>
      <c r="D239" s="30" t="s">
        <v>274</v>
      </c>
      <c r="E239" s="31" t="s">
        <v>29</v>
      </c>
      <c r="F239" s="20">
        <v>3</v>
      </c>
      <c r="G239" s="5">
        <v>40.94</v>
      </c>
      <c r="H239" s="22">
        <f t="shared" si="12"/>
        <v>49.365451999999998</v>
      </c>
      <c r="I239" s="22">
        <f t="shared" si="13"/>
        <v>148.09635599999999</v>
      </c>
      <c r="J239" s="62">
        <f t="shared" si="14"/>
        <v>8.8019580124655344E-5</v>
      </c>
      <c r="K239" s="41">
        <f t="shared" si="15"/>
        <v>0.9988429601979899</v>
      </c>
    </row>
    <row r="240" spans="1:11" s="21" customFormat="1" ht="25.95" customHeight="1" x14ac:dyDescent="0.25">
      <c r="A240" s="40" t="s">
        <v>508</v>
      </c>
      <c r="B240" s="29" t="s">
        <v>180</v>
      </c>
      <c r="C240" s="30" t="s">
        <v>10</v>
      </c>
      <c r="D240" s="37" t="s">
        <v>181</v>
      </c>
      <c r="E240" s="31" t="s">
        <v>29</v>
      </c>
      <c r="F240" s="20">
        <v>2</v>
      </c>
      <c r="G240" s="5">
        <v>57.699999999999996</v>
      </c>
      <c r="H240" s="22">
        <f t="shared" si="12"/>
        <v>69.574659999999994</v>
      </c>
      <c r="I240" s="22">
        <f t="shared" si="13"/>
        <v>139.14931999999999</v>
      </c>
      <c r="J240" s="62">
        <f t="shared" si="14"/>
        <v>8.270199923778886E-5</v>
      </c>
      <c r="K240" s="41">
        <f t="shared" si="15"/>
        <v>0.99892566219722767</v>
      </c>
    </row>
    <row r="241" spans="1:11" s="19" customFormat="1" ht="25.95" customHeight="1" x14ac:dyDescent="0.25">
      <c r="A241" s="40" t="s">
        <v>579</v>
      </c>
      <c r="B241" s="29" t="s">
        <v>112</v>
      </c>
      <c r="C241" s="30" t="s">
        <v>34</v>
      </c>
      <c r="D241" s="30" t="s">
        <v>113</v>
      </c>
      <c r="E241" s="31" t="s">
        <v>29</v>
      </c>
      <c r="F241" s="20">
        <v>8</v>
      </c>
      <c r="G241" s="5">
        <v>14.01</v>
      </c>
      <c r="H241" s="22">
        <f t="shared" si="12"/>
        <v>16.893257999999999</v>
      </c>
      <c r="I241" s="22">
        <f t="shared" si="13"/>
        <v>135.146064</v>
      </c>
      <c r="J241" s="62">
        <f t="shared" si="14"/>
        <v>8.0322704285713822E-5</v>
      </c>
      <c r="K241" s="41">
        <f t="shared" si="15"/>
        <v>0.99900598490151338</v>
      </c>
    </row>
    <row r="242" spans="1:11" s="19" customFormat="1" ht="26.4" x14ac:dyDescent="0.25">
      <c r="A242" s="40" t="s">
        <v>540</v>
      </c>
      <c r="B242" s="29" t="s">
        <v>230</v>
      </c>
      <c r="C242" s="30" t="s">
        <v>10</v>
      </c>
      <c r="D242" s="30" t="s">
        <v>235</v>
      </c>
      <c r="E242" s="31" t="s">
        <v>29</v>
      </c>
      <c r="F242" s="20">
        <v>2</v>
      </c>
      <c r="G242" s="5">
        <v>53.7</v>
      </c>
      <c r="H242" s="22">
        <f t="shared" si="12"/>
        <v>64.751460000000009</v>
      </c>
      <c r="I242" s="22">
        <f t="shared" si="13"/>
        <v>129.50292000000002</v>
      </c>
      <c r="J242" s="62">
        <f t="shared" si="14"/>
        <v>7.6968758389415299E-5</v>
      </c>
      <c r="K242" s="41">
        <f t="shared" si="15"/>
        <v>0.99908295365990274</v>
      </c>
    </row>
    <row r="243" spans="1:11" s="19" customFormat="1" ht="25.95" customHeight="1" x14ac:dyDescent="0.25">
      <c r="A243" s="40" t="s">
        <v>549</v>
      </c>
      <c r="B243" s="29" t="s">
        <v>167</v>
      </c>
      <c r="C243" s="30" t="s">
        <v>10</v>
      </c>
      <c r="D243" s="30" t="s">
        <v>168</v>
      </c>
      <c r="E243" s="31" t="s">
        <v>29</v>
      </c>
      <c r="F243" s="20">
        <v>1</v>
      </c>
      <c r="G243" s="5">
        <v>104.1</v>
      </c>
      <c r="H243" s="22">
        <f t="shared" si="12"/>
        <v>125.52377999999999</v>
      </c>
      <c r="I243" s="22">
        <f t="shared" si="13"/>
        <v>125.52377999999999</v>
      </c>
      <c r="J243" s="62">
        <f t="shared" si="14"/>
        <v>7.4603796539461184E-5</v>
      </c>
      <c r="K243" s="41">
        <f t="shared" si="15"/>
        <v>0.99915755745644219</v>
      </c>
    </row>
    <row r="244" spans="1:11" s="19" customFormat="1" ht="26.4" x14ac:dyDescent="0.25">
      <c r="A244" s="40" t="s">
        <v>577</v>
      </c>
      <c r="B244" s="29" t="s">
        <v>182</v>
      </c>
      <c r="C244" s="30" t="s">
        <v>10</v>
      </c>
      <c r="D244" s="30" t="s">
        <v>183</v>
      </c>
      <c r="E244" s="31" t="s">
        <v>29</v>
      </c>
      <c r="F244" s="20">
        <v>1</v>
      </c>
      <c r="G244" s="5">
        <v>102.28999999999999</v>
      </c>
      <c r="H244" s="22">
        <f t="shared" si="12"/>
        <v>123.34128199999999</v>
      </c>
      <c r="I244" s="22">
        <f t="shared" si="13"/>
        <v>123.34128199999999</v>
      </c>
      <c r="J244" s="62">
        <f t="shared" si="14"/>
        <v>7.3306650797516659E-5</v>
      </c>
      <c r="K244" s="41">
        <f t="shared" si="15"/>
        <v>0.99923086410723971</v>
      </c>
    </row>
    <row r="245" spans="1:11" s="19" customFormat="1" ht="26.4" x14ac:dyDescent="0.25">
      <c r="A245" s="40" t="s">
        <v>576</v>
      </c>
      <c r="B245" s="29" t="s">
        <v>231</v>
      </c>
      <c r="C245" s="30" t="s">
        <v>10</v>
      </c>
      <c r="D245" s="30" t="s">
        <v>232</v>
      </c>
      <c r="E245" s="31" t="s">
        <v>29</v>
      </c>
      <c r="F245" s="20">
        <v>1</v>
      </c>
      <c r="G245" s="5">
        <v>99.64</v>
      </c>
      <c r="H245" s="22">
        <f t="shared" si="12"/>
        <v>120.145912</v>
      </c>
      <c r="I245" s="22">
        <f t="shared" si="13"/>
        <v>120.145912</v>
      </c>
      <c r="J245" s="62">
        <f t="shared" si="14"/>
        <v>7.1407514766492916E-5</v>
      </c>
      <c r="K245" s="41">
        <f t="shared" si="15"/>
        <v>0.99930227162200624</v>
      </c>
    </row>
    <row r="246" spans="1:11" s="19" customFormat="1" ht="26.4" x14ac:dyDescent="0.25">
      <c r="A246" s="40" t="s">
        <v>617</v>
      </c>
      <c r="B246" s="29" t="s">
        <v>228</v>
      </c>
      <c r="C246" s="30" t="s">
        <v>10</v>
      </c>
      <c r="D246" s="30" t="s">
        <v>229</v>
      </c>
      <c r="E246" s="31" t="s">
        <v>29</v>
      </c>
      <c r="F246" s="20">
        <v>1</v>
      </c>
      <c r="G246" s="5">
        <v>90.6</v>
      </c>
      <c r="H246" s="22">
        <f t="shared" si="12"/>
        <v>109.24547999999999</v>
      </c>
      <c r="I246" s="22">
        <f t="shared" si="13"/>
        <v>109.24547999999999</v>
      </c>
      <c r="J246" s="62">
        <f t="shared" si="14"/>
        <v>6.4928952607830765E-5</v>
      </c>
      <c r="K246" s="41">
        <f t="shared" si="15"/>
        <v>0.99936720057461403</v>
      </c>
    </row>
    <row r="247" spans="1:11" s="19" customFormat="1" ht="25.95" customHeight="1" x14ac:dyDescent="0.25">
      <c r="A247" s="40" t="s">
        <v>543</v>
      </c>
      <c r="B247" s="29" t="s">
        <v>305</v>
      </c>
      <c r="C247" s="30" t="s">
        <v>10</v>
      </c>
      <c r="D247" s="30" t="s">
        <v>306</v>
      </c>
      <c r="E247" s="31" t="s">
        <v>29</v>
      </c>
      <c r="F247" s="20">
        <v>7</v>
      </c>
      <c r="G247" s="5">
        <v>12.870000000000001</v>
      </c>
      <c r="H247" s="22">
        <f t="shared" si="12"/>
        <v>15.518646</v>
      </c>
      <c r="I247" s="22">
        <f t="shared" si="13"/>
        <v>108.630522</v>
      </c>
      <c r="J247" s="62">
        <f t="shared" si="14"/>
        <v>6.4563458503746958E-5</v>
      </c>
      <c r="K247" s="41">
        <f t="shared" si="15"/>
        <v>0.99943176403311773</v>
      </c>
    </row>
    <row r="248" spans="1:11" s="19" customFormat="1" ht="39.6" x14ac:dyDescent="0.25">
      <c r="A248" s="40" t="s">
        <v>618</v>
      </c>
      <c r="B248" s="29" t="s">
        <v>170</v>
      </c>
      <c r="C248" s="30" t="s">
        <v>10</v>
      </c>
      <c r="D248" s="30" t="s">
        <v>171</v>
      </c>
      <c r="E248" s="31" t="s">
        <v>29</v>
      </c>
      <c r="F248" s="20">
        <v>1</v>
      </c>
      <c r="G248" s="5">
        <v>85.64</v>
      </c>
      <c r="H248" s="22">
        <f t="shared" si="12"/>
        <v>103.264712</v>
      </c>
      <c r="I248" s="22">
        <f t="shared" si="13"/>
        <v>103.264712</v>
      </c>
      <c r="J248" s="62">
        <f t="shared" si="14"/>
        <v>6.1374343281839151E-5</v>
      </c>
      <c r="K248" s="41">
        <f t="shared" si="15"/>
        <v>0.99949313837639953</v>
      </c>
    </row>
    <row r="249" spans="1:11" s="19" customFormat="1" ht="26.4" x14ac:dyDescent="0.25">
      <c r="A249" s="42" t="s">
        <v>583</v>
      </c>
      <c r="B249" s="29" t="s">
        <v>307</v>
      </c>
      <c r="C249" s="30" t="s">
        <v>10</v>
      </c>
      <c r="D249" s="30" t="s">
        <v>308</v>
      </c>
      <c r="E249" s="31" t="s">
        <v>29</v>
      </c>
      <c r="F249" s="20">
        <v>7</v>
      </c>
      <c r="G249" s="5">
        <v>12.14</v>
      </c>
      <c r="H249" s="22">
        <f t="shared" si="12"/>
        <v>14.638412000000001</v>
      </c>
      <c r="I249" s="22">
        <f t="shared" si="13"/>
        <v>102.468884</v>
      </c>
      <c r="J249" s="62">
        <f t="shared" si="14"/>
        <v>6.0901350911848338E-5</v>
      </c>
      <c r="K249" s="41">
        <f t="shared" si="15"/>
        <v>0.99955403972731138</v>
      </c>
    </row>
    <row r="250" spans="1:11" s="19" customFormat="1" ht="25.95" customHeight="1" x14ac:dyDescent="0.25">
      <c r="A250" s="40" t="s">
        <v>428</v>
      </c>
      <c r="B250" s="43">
        <v>37556</v>
      </c>
      <c r="C250" s="44" t="s">
        <v>10</v>
      </c>
      <c r="D250" s="44" t="s">
        <v>242</v>
      </c>
      <c r="E250" s="45" t="s">
        <v>29</v>
      </c>
      <c r="F250" s="32">
        <v>3</v>
      </c>
      <c r="G250" s="6">
        <v>27.81</v>
      </c>
      <c r="H250" s="46">
        <f t="shared" si="12"/>
        <v>33.533297999999995</v>
      </c>
      <c r="I250" s="46">
        <f t="shared" si="13"/>
        <v>100.59989399999998</v>
      </c>
      <c r="J250" s="61">
        <f t="shared" si="14"/>
        <v>5.979053549747594E-5</v>
      </c>
      <c r="K250" s="47">
        <f t="shared" si="15"/>
        <v>0.99961383026280881</v>
      </c>
    </row>
    <row r="251" spans="1:11" s="19" customFormat="1" ht="25.95" customHeight="1" x14ac:dyDescent="0.25">
      <c r="A251" s="40" t="s">
        <v>586</v>
      </c>
      <c r="B251" s="29">
        <v>97645</v>
      </c>
      <c r="C251" s="30" t="s">
        <v>10</v>
      </c>
      <c r="D251" s="30" t="s">
        <v>377</v>
      </c>
      <c r="E251" s="31" t="s">
        <v>383</v>
      </c>
      <c r="F251" s="20">
        <v>2.56</v>
      </c>
      <c r="G251" s="22">
        <v>28.7</v>
      </c>
      <c r="H251" s="22">
        <f t="shared" si="12"/>
        <v>34.606459999999998</v>
      </c>
      <c r="I251" s="22">
        <f t="shared" si="13"/>
        <v>88.5925376</v>
      </c>
      <c r="J251" s="62">
        <f t="shared" si="14"/>
        <v>5.2654083951462943E-5</v>
      </c>
      <c r="K251" s="41">
        <f t="shared" si="15"/>
        <v>0.99966648434676031</v>
      </c>
    </row>
    <row r="252" spans="1:11" s="19" customFormat="1" ht="39.6" x14ac:dyDescent="0.25">
      <c r="A252" s="42" t="s">
        <v>542</v>
      </c>
      <c r="B252" s="29" t="s">
        <v>245</v>
      </c>
      <c r="C252" s="30" t="s">
        <v>10</v>
      </c>
      <c r="D252" s="30" t="s">
        <v>246</v>
      </c>
      <c r="E252" s="31" t="s">
        <v>11</v>
      </c>
      <c r="F252" s="20">
        <v>0.7</v>
      </c>
      <c r="G252" s="5">
        <v>101.75</v>
      </c>
      <c r="H252" s="22">
        <f t="shared" si="12"/>
        <v>122.69015</v>
      </c>
      <c r="I252" s="22">
        <f t="shared" si="13"/>
        <v>85.883105</v>
      </c>
      <c r="J252" s="62">
        <f t="shared" si="14"/>
        <v>5.1043759928176015E-5</v>
      </c>
      <c r="K252" s="41">
        <f t="shared" si="15"/>
        <v>0.99971752810668846</v>
      </c>
    </row>
    <row r="253" spans="1:11" ht="25.95" customHeight="1" x14ac:dyDescent="0.25">
      <c r="A253" s="40" t="s">
        <v>512</v>
      </c>
      <c r="B253" s="43">
        <v>39469</v>
      </c>
      <c r="C253" s="44" t="s">
        <v>10</v>
      </c>
      <c r="D253" s="44" t="s">
        <v>169</v>
      </c>
      <c r="E253" s="45" t="s">
        <v>29</v>
      </c>
      <c r="F253" s="32">
        <v>1</v>
      </c>
      <c r="G253" s="6">
        <v>71.073185999999993</v>
      </c>
      <c r="H253" s="46">
        <f t="shared" si="12"/>
        <v>85.70004767879999</v>
      </c>
      <c r="I253" s="46">
        <f t="shared" si="13"/>
        <v>85.70004767879999</v>
      </c>
      <c r="J253" s="61">
        <f t="shared" si="14"/>
        <v>5.0934961649906635E-5</v>
      </c>
      <c r="K253" s="47">
        <f t="shared" si="15"/>
        <v>0.99976846306833833</v>
      </c>
    </row>
    <row r="254" spans="1:11" ht="25.95" customHeight="1" x14ac:dyDescent="0.25">
      <c r="A254" s="40" t="s">
        <v>604</v>
      </c>
      <c r="B254" s="29" t="s">
        <v>120</v>
      </c>
      <c r="C254" s="30" t="s">
        <v>34</v>
      </c>
      <c r="D254" s="30" t="s">
        <v>121</v>
      </c>
      <c r="E254" s="31" t="s">
        <v>29</v>
      </c>
      <c r="F254" s="20">
        <v>1</v>
      </c>
      <c r="G254" s="5">
        <v>64.48</v>
      </c>
      <c r="H254" s="22">
        <f t="shared" si="12"/>
        <v>77.749983999999998</v>
      </c>
      <c r="I254" s="22">
        <f t="shared" si="13"/>
        <v>77.749983999999998</v>
      </c>
      <c r="J254" s="62">
        <f t="shared" si="14"/>
        <v>4.6209921237891037E-5</v>
      </c>
      <c r="K254" s="41">
        <f t="shared" si="15"/>
        <v>0.99981467298957627</v>
      </c>
    </row>
    <row r="255" spans="1:11" ht="25.95" customHeight="1" x14ac:dyDescent="0.25">
      <c r="A255" s="40" t="s">
        <v>424</v>
      </c>
      <c r="B255" s="29" t="s">
        <v>279</v>
      </c>
      <c r="C255" s="30" t="s">
        <v>10</v>
      </c>
      <c r="D255" s="30" t="s">
        <v>280</v>
      </c>
      <c r="E255" s="31" t="s">
        <v>29</v>
      </c>
      <c r="F255" s="20">
        <v>2</v>
      </c>
      <c r="G255" s="5">
        <v>31.189999999999998</v>
      </c>
      <c r="H255" s="22">
        <f t="shared" si="12"/>
        <v>37.608901999999993</v>
      </c>
      <c r="I255" s="22">
        <f t="shared" si="13"/>
        <v>75.217803999999987</v>
      </c>
      <c r="J255" s="62">
        <f t="shared" si="14"/>
        <v>4.4704945515192966E-5</v>
      </c>
      <c r="K255" s="41">
        <f t="shared" si="15"/>
        <v>0.9998593779350915</v>
      </c>
    </row>
    <row r="256" spans="1:11" ht="25.95" customHeight="1" x14ac:dyDescent="0.25">
      <c r="A256" s="40" t="s">
        <v>659</v>
      </c>
      <c r="B256" s="29" t="s">
        <v>27</v>
      </c>
      <c r="C256" s="30" t="s">
        <v>10</v>
      </c>
      <c r="D256" s="30" t="s">
        <v>28</v>
      </c>
      <c r="E256" s="31" t="s">
        <v>29</v>
      </c>
      <c r="F256" s="20">
        <v>3</v>
      </c>
      <c r="G256" s="22">
        <v>14.82</v>
      </c>
      <c r="H256" s="22">
        <f t="shared" si="12"/>
        <v>17.869955999999998</v>
      </c>
      <c r="I256" s="22">
        <f t="shared" si="13"/>
        <v>53.609867999999992</v>
      </c>
      <c r="J256" s="62">
        <f t="shared" si="14"/>
        <v>3.1862486014836158E-5</v>
      </c>
      <c r="K256" s="41">
        <f t="shared" si="15"/>
        <v>0.99989124042110633</v>
      </c>
    </row>
    <row r="257" spans="1:11" ht="25.95" customHeight="1" x14ac:dyDescent="0.25">
      <c r="A257" s="40" t="s">
        <v>600</v>
      </c>
      <c r="B257" s="29" t="s">
        <v>355</v>
      </c>
      <c r="C257" s="30" t="s">
        <v>10</v>
      </c>
      <c r="D257" s="30" t="s">
        <v>356</v>
      </c>
      <c r="E257" s="31" t="s">
        <v>29</v>
      </c>
      <c r="F257" s="20">
        <v>7</v>
      </c>
      <c r="G257" s="5">
        <v>6.06</v>
      </c>
      <c r="H257" s="22">
        <f t="shared" si="12"/>
        <v>7.3071479999999998</v>
      </c>
      <c r="I257" s="22">
        <f t="shared" si="13"/>
        <v>51.150036</v>
      </c>
      <c r="J257" s="62">
        <f t="shared" si="14"/>
        <v>3.0400509598500896E-5</v>
      </c>
      <c r="K257" s="41">
        <f t="shared" si="15"/>
        <v>0.99992164093070479</v>
      </c>
    </row>
    <row r="258" spans="1:11" ht="24" customHeight="1" x14ac:dyDescent="0.25">
      <c r="A258" s="40" t="s">
        <v>529</v>
      </c>
      <c r="B258" s="29" t="s">
        <v>271</v>
      </c>
      <c r="C258" s="30" t="s">
        <v>10</v>
      </c>
      <c r="D258" s="30" t="s">
        <v>272</v>
      </c>
      <c r="E258" s="31" t="s">
        <v>29</v>
      </c>
      <c r="F258" s="20">
        <v>1</v>
      </c>
      <c r="G258" s="5">
        <v>31.169999999999998</v>
      </c>
      <c r="H258" s="22">
        <f t="shared" si="12"/>
        <v>37.584785999999994</v>
      </c>
      <c r="I258" s="22">
        <f t="shared" si="13"/>
        <v>37.584785999999994</v>
      </c>
      <c r="J258" s="62">
        <f t="shared" si="14"/>
        <v>2.2338139655475551E-5</v>
      </c>
      <c r="K258" s="41">
        <f t="shared" si="15"/>
        <v>0.99994397907036026</v>
      </c>
    </row>
    <row r="259" spans="1:11" ht="52.05" customHeight="1" x14ac:dyDescent="0.25">
      <c r="A259" s="40" t="s">
        <v>652</v>
      </c>
      <c r="B259" s="29" t="s">
        <v>150</v>
      </c>
      <c r="C259" s="30" t="s">
        <v>10</v>
      </c>
      <c r="D259" s="30" t="s">
        <v>151</v>
      </c>
      <c r="E259" s="31" t="s">
        <v>29</v>
      </c>
      <c r="F259" s="20">
        <v>1</v>
      </c>
      <c r="G259" s="5">
        <v>27.77</v>
      </c>
      <c r="H259" s="22">
        <f t="shared" si="12"/>
        <v>33.485065999999996</v>
      </c>
      <c r="I259" s="22">
        <f t="shared" si="13"/>
        <v>33.485065999999996</v>
      </c>
      <c r="J259" s="62">
        <f t="shared" si="14"/>
        <v>1.9901512294916779E-5</v>
      </c>
      <c r="K259" s="41">
        <f t="shared" si="15"/>
        <v>0.99996388058265517</v>
      </c>
    </row>
    <row r="260" spans="1:11" ht="64.95" customHeight="1" x14ac:dyDescent="0.25">
      <c r="A260" s="40" t="s">
        <v>425</v>
      </c>
      <c r="B260" s="29">
        <v>97665</v>
      </c>
      <c r="C260" s="30" t="s">
        <v>10</v>
      </c>
      <c r="D260" s="30" t="s">
        <v>388</v>
      </c>
      <c r="E260" s="31" t="s">
        <v>29</v>
      </c>
      <c r="F260" s="20">
        <v>12</v>
      </c>
      <c r="G260" s="22">
        <v>2.2999999999999998</v>
      </c>
      <c r="H260" s="22">
        <f t="shared" si="12"/>
        <v>2.7733399999999997</v>
      </c>
      <c r="I260" s="22">
        <f t="shared" si="13"/>
        <v>33.280079999999998</v>
      </c>
      <c r="J260" s="62">
        <f t="shared" si="14"/>
        <v>1.9779680926888844E-5</v>
      </c>
      <c r="K260" s="41">
        <f t="shared" si="15"/>
        <v>0.9999836602635821</v>
      </c>
    </row>
    <row r="261" spans="1:11" ht="25.95" customHeight="1" x14ac:dyDescent="0.25">
      <c r="A261" s="40" t="s">
        <v>426</v>
      </c>
      <c r="B261" s="29" t="s">
        <v>30</v>
      </c>
      <c r="C261" s="30" t="s">
        <v>10</v>
      </c>
      <c r="D261" s="30" t="s">
        <v>31</v>
      </c>
      <c r="E261" s="31" t="s">
        <v>29</v>
      </c>
      <c r="F261" s="20">
        <v>2</v>
      </c>
      <c r="G261" s="22">
        <v>10.81</v>
      </c>
      <c r="H261" s="22">
        <f t="shared" si="12"/>
        <v>13.034698000000001</v>
      </c>
      <c r="I261" s="22">
        <f t="shared" si="13"/>
        <v>26.069396000000001</v>
      </c>
      <c r="J261" s="62">
        <f t="shared" si="14"/>
        <v>1.5494083392729596E-5</v>
      </c>
      <c r="K261" s="41">
        <f t="shared" si="15"/>
        <v>0.99999915434697484</v>
      </c>
    </row>
    <row r="262" spans="1:11" ht="24" customHeight="1" x14ac:dyDescent="0.25">
      <c r="A262" s="40" t="s">
        <v>650</v>
      </c>
      <c r="B262" s="29" t="s">
        <v>32</v>
      </c>
      <c r="C262" s="30" t="s">
        <v>10</v>
      </c>
      <c r="D262" s="30" t="s">
        <v>33</v>
      </c>
      <c r="E262" s="31" t="s">
        <v>11</v>
      </c>
      <c r="F262" s="20">
        <v>2</v>
      </c>
      <c r="G262" s="22">
        <v>0.59</v>
      </c>
      <c r="H262" s="22">
        <f t="shared" si="12"/>
        <v>0.711422</v>
      </c>
      <c r="I262" s="22">
        <f t="shared" si="13"/>
        <v>1.422844</v>
      </c>
      <c r="J262" s="62">
        <f t="shared" si="14"/>
        <v>8.4565302513510278E-7</v>
      </c>
      <c r="K262" s="41">
        <f t="shared" si="15"/>
        <v>1</v>
      </c>
    </row>
    <row r="263" spans="1:11" ht="14.4" customHeight="1" x14ac:dyDescent="0.25">
      <c r="A263" s="49"/>
      <c r="B263" s="50"/>
      <c r="C263" s="50"/>
      <c r="D263" s="50"/>
      <c r="E263" s="50"/>
      <c r="F263" s="50"/>
      <c r="G263" s="50"/>
      <c r="H263" s="50"/>
      <c r="I263" s="50"/>
      <c r="J263" s="63"/>
      <c r="K263" s="64"/>
    </row>
    <row r="264" spans="1:11" ht="14.4" customHeight="1" x14ac:dyDescent="0.25">
      <c r="A264" s="49"/>
      <c r="B264" s="50"/>
      <c r="C264" s="50"/>
      <c r="D264" s="50"/>
      <c r="E264" s="50"/>
      <c r="F264" s="51"/>
      <c r="G264" s="51"/>
      <c r="H264" s="57" t="s">
        <v>372</v>
      </c>
      <c r="I264" s="58">
        <f>SUM(I7:I263)</f>
        <v>1682538.7691041303</v>
      </c>
      <c r="J264" s="65"/>
      <c r="K264" s="52"/>
    </row>
    <row r="265" spans="1:11" ht="60" customHeight="1" x14ac:dyDescent="0.25">
      <c r="A265" s="53"/>
      <c r="B265" s="54"/>
      <c r="C265" s="54"/>
      <c r="D265" s="54"/>
      <c r="E265" s="54"/>
      <c r="F265" s="54"/>
      <c r="G265" s="54"/>
      <c r="H265" s="54"/>
      <c r="I265" s="54"/>
      <c r="J265" s="54"/>
      <c r="K265" s="55"/>
    </row>
    <row r="266" spans="1:11" ht="70.05" customHeight="1" x14ac:dyDescent="0.25">
      <c r="A266" s="82" t="s">
        <v>375</v>
      </c>
      <c r="B266" s="83"/>
      <c r="C266" s="83"/>
      <c r="D266" s="83"/>
      <c r="E266" s="83"/>
      <c r="F266" s="83"/>
      <c r="G266" s="83"/>
      <c r="H266" s="83"/>
      <c r="I266" s="83"/>
      <c r="J266" s="83"/>
      <c r="K266" s="84"/>
    </row>
  </sheetData>
  <sortState ref="B7:K262">
    <sortCondition descending="1" ref="J7:J262"/>
  </sortState>
  <mergeCells count="4">
    <mergeCell ref="C1:E4"/>
    <mergeCell ref="H2:K2"/>
    <mergeCell ref="A5:K5"/>
    <mergeCell ref="A266:K266"/>
  </mergeCells>
  <pageMargins left="0.9055118110236221" right="0.51181102362204722" top="0.78740157480314965" bottom="0.78740157480314965" header="0.31496062992125984" footer="0.31496062992125984"/>
  <pageSetup paperSize="9" scale="53" fitToHeight="24" orientation="portrait" r:id="rId1"/>
  <headerFooter>
    <oddFooter>&amp;CPág.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Curva ABC Serviços</vt:lpstr>
      <vt:lpstr>'Curva ABC Serviços'!Area_de_impressao</vt:lpstr>
      <vt:lpstr>'Curva ABC Serviços'!Titulos_de_impressao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Carolina dos Santos Kuhn de Carvalho</cp:lastModifiedBy>
  <cp:revision>0</cp:revision>
  <cp:lastPrinted>2025-06-09T23:49:15Z</cp:lastPrinted>
  <dcterms:created xsi:type="dcterms:W3CDTF">2023-04-03T12:46:19Z</dcterms:created>
  <dcterms:modified xsi:type="dcterms:W3CDTF">2025-06-10T00:17:53Z</dcterms:modified>
</cp:coreProperties>
</file>